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NTHLY ACTUAL AND FORECAST" sheetId="1" state="visible" r:id="rId3"/>
    <sheet name="MASTER BUDGET" sheetId="2" state="visible" r:id="rId4"/>
    <sheet name="TRANSACTION LOG" sheetId="3" state="visible" r:id="rId5"/>
  </sheets>
  <definedNames>
    <definedName function="false" hidden="true" localSheetId="2" name="_xlnm._FilterDatabase" vbProcedure="false">'TRANSACTION LOG'!$A$4:$K$263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K23" authorId="0">
      <text>
        <r>
          <rPr>
            <sz val="10"/>
            <rFont val="Arial"/>
            <family val="2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August PR Retainer invoiced in July so already covered.</t>
        </r>
      </text>
    </comment>
    <comment ref="L23" authorId="0">
      <text>
        <r>
          <rPr>
            <sz val="10"/>
            <rFont val="Arial"/>
            <family val="2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last 3 media visits of the year included</t>
        </r>
      </text>
    </comment>
    <comment ref="L33" authorId="0">
      <text>
        <r>
          <rPr>
            <sz val="10"/>
            <rFont val="Arial"/>
            <family val="2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CoLab visit - masterplanning session. Assume JS/ELA.</t>
        </r>
      </text>
    </comment>
    <comment ref="M23" authorId="0">
      <text>
        <r>
          <rPr>
            <sz val="10"/>
            <rFont val="Arial"/>
            <family val="2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Keep PR at reduced fee through the winter to drive spring insertions and coverage</t>
        </r>
      </text>
    </comment>
    <comment ref="M33" authorId="0">
      <text>
        <r>
          <rPr>
            <sz val="10"/>
            <rFont val="Arial"/>
            <family val="2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Allow one trip for Annisa. Assume Ron's car goes back end of September</t>
        </r>
      </text>
    </comment>
    <comment ref="N33" authorId="0">
      <text>
        <r>
          <rPr>
            <sz val="10"/>
            <rFont val="Arial"/>
            <family val="2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No CoLab team travel</t>
        </r>
      </text>
    </comment>
    <comment ref="O33" authorId="0">
      <text>
        <r>
          <rPr>
            <sz val="10"/>
            <rFont val="Arial"/>
            <family val="2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No CoLab team travel</t>
        </r>
      </text>
    </comment>
  </commentList>
</comments>
</file>

<file path=xl/sharedStrings.xml><?xml version="1.0" encoding="utf-8"?>
<sst xmlns="http://schemas.openxmlformats.org/spreadsheetml/2006/main" count="2344" uniqueCount="710">
  <si>
    <t xml:space="preserve">CoLab Resort Real Estate — Monthly Budget Tracker</t>
  </si>
  <si>
    <t xml:space="preserve">TABLE 1 — FULL-YEAR 2026 APPROVED BUDGET (phased by month)</t>
  </si>
  <si>
    <t xml:space="preserve">Code</t>
  </si>
  <si>
    <t xml:space="preserve">Category</t>
  </si>
  <si>
    <t xml:space="preserve">Jan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</si>
  <si>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</si>
  <si>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</si>
  <si>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</si>
  <si>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</si>
  <si>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</si>
  <si>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</si>
  <si>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</si>
  <si>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</si>
  <si>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</si>
  <si>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</si>
  <si>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Dec</t>
  </si>
  <si>
    <t xml:space="preserve">Total</t>
  </si>
  <si>
    <t xml:space="preserve">100</t>
  </si>
  <si>
    <t xml:space="preserve">Creative, Branding &amp; PR</t>
  </si>
  <si>
    <t xml:space="preserve">200</t>
  </si>
  <si>
    <t xml:space="preserve">Photography &amp; Videography</t>
  </si>
  <si>
    <t xml:space="preserve">300</t>
  </si>
  <si>
    <t xml:space="preserve">Marketing Assets &amp; Collateral</t>
  </si>
  <si>
    <t xml:space="preserve">400</t>
  </si>
  <si>
    <t xml:space="preserve">Media and Digital Marketing</t>
  </si>
  <si>
    <t xml:space="preserve">500</t>
  </si>
  <si>
    <t xml:space="preserve">Direct Marketing &amp; Promotions</t>
  </si>
  <si>
    <t xml:space="preserve">600</t>
  </si>
  <si>
    <t xml:space="preserve">Events &amp; Entertainment</t>
  </si>
  <si>
    <t xml:space="preserve">700</t>
  </si>
  <si>
    <t xml:space="preserve">Sponsorships &amp; Partnerships</t>
  </si>
  <si>
    <t xml:space="preserve">800</t>
  </si>
  <si>
    <t xml:space="preserve">Sales Gallery &amp; Model Residences</t>
  </si>
  <si>
    <t xml:space="preserve">900</t>
  </si>
  <si>
    <t xml:space="preserve">Sales Operations</t>
  </si>
  <si>
    <t xml:space="preserve">1000</t>
  </si>
  <si>
    <t xml:space="preserve">Sales Staffing &amp; Oversight</t>
  </si>
  <si>
    <t xml:space="preserve">1100</t>
  </si>
  <si>
    <t xml:space="preserve">Travel, Accommodation, Meals</t>
  </si>
  <si>
    <t xml:space="preserve">TOTAL (excl. contingency)</t>
  </si>
  <si>
    <t xml:space="preserve">TABLE 2 — LATEST FORECAST (Actual-to-Date through Jul 2026, then Forecast for Aug-Dec)</t>
  </si>
  <si>
    <t xml:space="preserve">Actual to Date
(Jan-Jul)</t>
  </si>
  <si>
    <t xml:space="preserve">Aug (F)</t>
  </si>
  <si>
    <t xml:space="preserve">Sep (F)</t>
  </si>
  <si>
    <t xml:space="preserve">Oct (F)</t>
  </si>
  <si>
    <t xml:space="preserve">Nov (F)</t>
  </si>
  <si>
    <t xml:space="preserve">Dec (F)</t>
  </si>
  <si>
    <t xml:space="preserve">Latest Full-Year Forecast
Estimate</t>
  </si>
  <si>
    <t xml:space="preserve">Original Full-Year
Budget</t>
  </si>
  <si>
    <t xml:space="preserve">Variance
(Estimate vs Budget)</t>
  </si>
  <si>
    <t xml:space="preserve">CoLab Resort Real Estate — Master Project Budget</t>
  </si>
  <si>
    <t xml:space="preserve">Last Updated: 2026-08-21</t>
  </si>
  <si>
    <t xml:space="preserve">Category Group</t>
  </si>
  <si>
    <t xml:space="preserve">Line Item</t>
  </si>
  <si>
    <t xml:space="preserve">2025 Actual+Forecast (ref.)</t>
  </si>
  <si>
    <t xml:space="preserve">2026 Budget (Forecast)</t>
  </si>
  <si>
    <t xml:space="preserve">2026 YTD Actual</t>
  </si>
  <si>
    <t xml:space="preserve">Remaining</t>
  </si>
  <si>
    <t xml:space="preserve">% Used</t>
  </si>
  <si>
    <t xml:space="preserve">Notes / Flags</t>
  </si>
  <si>
    <t xml:space="preserve">Creative, Branding &amp; PR — SUBTOTAL</t>
  </si>
  <si>
    <t xml:space="preserve">100.1</t>
  </si>
  <si>
    <t xml:space="preserve">Creative Agency Fees (Branding / Agency Mgmt / Travel)</t>
  </si>
  <si>
    <t xml:space="preserve">100.2</t>
  </si>
  <si>
    <t xml:space="preserve">Creative Agency Fees (Collateral Design/Printing)</t>
  </si>
  <si>
    <t xml:space="preserve">Brand tool kit, template creation, Fairway, Homesite Buy Build collateral packages, print ad template, custom landing pages.</t>
  </si>
  <si>
    <t xml:space="preserve">100.4</t>
  </si>
  <si>
    <t xml:space="preserve">Public Relations Fees / Retainer</t>
  </si>
  <si>
    <t xml:space="preserve">$8K per month - March 1 to October 31</t>
  </si>
  <si>
    <t xml:space="preserve">100.5</t>
  </si>
  <si>
    <t xml:space="preserve">PR - Hosting</t>
  </si>
  <si>
    <t xml:space="preserve">100.6</t>
  </si>
  <si>
    <t xml:space="preserve">Other</t>
  </si>
  <si>
    <t xml:space="preserve">Photography &amp; Videography — SUBTOTAL</t>
  </si>
  <si>
    <t xml:space="preserve">200.1</t>
  </si>
  <si>
    <t xml:space="preserve">Photography / Videography - Landscape / Lifestyle</t>
  </si>
  <si>
    <t xml:space="preserve">200.2</t>
  </si>
  <si>
    <t xml:space="preserve">Photography / Videography - Product / Views</t>
  </si>
  <si>
    <t xml:space="preserve">Across all offerings. Updated and pick up for construction progress, happenings, etc.</t>
  </si>
  <si>
    <t xml:space="preserve">200.3</t>
  </si>
  <si>
    <t xml:space="preserve">Photography / Videography - Stock</t>
  </si>
  <si>
    <t xml:space="preserve">Enhance image bank, refresh opportunities</t>
  </si>
  <si>
    <t xml:space="preserve">200.4</t>
  </si>
  <si>
    <t xml:space="preserve">Photography / Videography - Drone</t>
  </si>
  <si>
    <t xml:space="preserve">200.5</t>
  </si>
  <si>
    <t xml:space="preserve">Firepit Productions</t>
  </si>
  <si>
    <t xml:space="preserve">CDA-specific line; template calls this slot "Other"</t>
  </si>
  <si>
    <t xml:space="preserve">Marketing Assets &amp; Collateral — SUBTOTAL</t>
  </si>
  <si>
    <t xml:space="preserve">300.1</t>
  </si>
  <si>
    <t xml:space="preserve">Project Renderings</t>
  </si>
  <si>
    <t xml:space="preserve">6-8 renderings for Lake Lodges plus interior flythrough if design progresses far enough.</t>
  </si>
  <si>
    <t xml:space="preserve">300.2</t>
  </si>
  <si>
    <t xml:space="preserve">Project Scale Model</t>
  </si>
  <si>
    <t xml:space="preserve">300.3</t>
  </si>
  <si>
    <t xml:space="preserve">Print Collateral Production</t>
  </si>
  <si>
    <t xml:space="preserve">Included above in 100.2</t>
  </si>
  <si>
    <t xml:space="preserve">300.5</t>
  </si>
  <si>
    <t xml:space="preserve">Lot Signage / Staging</t>
  </si>
  <si>
    <t xml:space="preserve">Platforms, chairs, signs for 12 homesites, lot and envelope marking. Long-term use through sell-out.</t>
  </si>
  <si>
    <t xml:space="preserve">300.6</t>
  </si>
  <si>
    <t xml:space="preserve">Closing Gifts ($500/sale budget)</t>
  </si>
  <si>
    <t xml:space="preserve">$500 per sale, average</t>
  </si>
  <si>
    <t xml:space="preserve">300.7</t>
  </si>
  <si>
    <t xml:space="preserve">Project Website Programming</t>
  </si>
  <si>
    <t xml:space="preserve">Technical performance optimization, new wellness section, new real estate section, image/copy enhancements. Flagged as feeling high for programming-only scope.</t>
  </si>
  <si>
    <t xml:space="preserve">300.8</t>
  </si>
  <si>
    <t xml:space="preserve">Digital Tools / Licensing</t>
  </si>
  <si>
    <t xml:space="preserve">Legal package, PIG, digital brochure license, PlatWidget map update.</t>
  </si>
  <si>
    <t xml:space="preserve">300.9</t>
  </si>
  <si>
    <t xml:space="preserve">Promotional Items / Logo Wear</t>
  </si>
  <si>
    <t xml:space="preserve">Realtor invite for top 14 of top 8 firms</t>
  </si>
  <si>
    <t xml:space="preserve">Media and Digital Marketing — SUBTOTAL</t>
  </si>
  <si>
    <t xml:space="preserve">400.1</t>
  </si>
  <si>
    <t xml:space="preserve">Paid Google Campaigns</t>
  </si>
  <si>
    <t xml:space="preserve">2025 was entire media plan - not apples to apples</t>
  </si>
  <si>
    <t xml:space="preserve">400.2</t>
  </si>
  <si>
    <t xml:space="preserve">Social Media - Action Media Sports</t>
  </si>
  <si>
    <t xml:space="preserve">Lyon team</t>
  </si>
  <si>
    <t xml:space="preserve">400.3</t>
  </si>
  <si>
    <t xml:space="preserve">Print Media</t>
  </si>
  <si>
    <t xml:space="preserve">Includes $18,000 for 'Media Ad Creative', originally coded 400.2 in source file (duplicate code with Social Media). Merged here per Deb's decision, Aug 2026 — Social Media stays at 400.2, Media Ad Creative folded into 400.3.</t>
  </si>
  <si>
    <t xml:space="preserve">400.4</t>
  </si>
  <si>
    <t xml:space="preserve">Digital Media (non-Google)</t>
  </si>
  <si>
    <t xml:space="preserve">400.5</t>
  </si>
  <si>
    <t xml:space="preserve">SEO Setup and Maintenance</t>
  </si>
  <si>
    <t xml:space="preserve">400.6</t>
  </si>
  <si>
    <t xml:space="preserve">Email Campaigns (design &amp; deployment)</t>
  </si>
  <si>
    <t xml:space="preserve">400.7</t>
  </si>
  <si>
    <t xml:space="preserve">Media Planner Monthly Fee</t>
  </si>
  <si>
    <t xml:space="preserve">Direct Marketing &amp; Promotions — SUBTOTAL</t>
  </si>
  <si>
    <t xml:space="preserve">500.1</t>
  </si>
  <si>
    <t xml:space="preserve">Direct Mail - Print/Digital</t>
  </si>
  <si>
    <t xml:space="preserve">SMS database reactivation campaign - TEST in April. Repeat depending on results.</t>
  </si>
  <si>
    <t xml:space="preserve">500.2</t>
  </si>
  <si>
    <t xml:space="preserve">Direct Mail - Paid Email</t>
  </si>
  <si>
    <t xml:space="preserve">500.3</t>
  </si>
  <si>
    <t xml:space="preserve">International Outreach</t>
  </si>
  <si>
    <t xml:space="preserve">500.4</t>
  </si>
  <si>
    <t xml:space="preserve">Owner Referral Program</t>
  </si>
  <si>
    <t xml:space="preserve">500.5</t>
  </si>
  <si>
    <t xml:space="preserve">Insider / Connector Campaign</t>
  </si>
  <si>
    <t xml:space="preserve">Events &amp; Entertainment — SUBTOTAL</t>
  </si>
  <si>
    <t xml:space="preserve">600.1</t>
  </si>
  <si>
    <t xml:space="preserve">Large/Signature Events</t>
  </si>
  <si>
    <t xml:space="preserve">600.2</t>
  </si>
  <si>
    <t xml:space="preserve">Prospect Stay and Play</t>
  </si>
  <si>
    <t xml:space="preserve">Prospect pays all costs unless they buy; golf rounds only. Closing cost if buy.</t>
  </si>
  <si>
    <t xml:space="preserve">600.3</t>
  </si>
  <si>
    <t xml:space="preserve">Prospect/Broker Entertainment</t>
  </si>
  <si>
    <t xml:space="preserve">600.4</t>
  </si>
  <si>
    <t xml:space="preserve">Open House Activations</t>
  </si>
  <si>
    <t xml:space="preserve">600.5</t>
  </si>
  <si>
    <t xml:space="preserve">Misc. Events &amp; Entertainment</t>
  </si>
  <si>
    <t xml:space="preserve">Sponsorships &amp; Partnerships — SUBTOTAL</t>
  </si>
  <si>
    <t xml:space="preserve">700.1</t>
  </si>
  <si>
    <t xml:space="preserve">700.2</t>
  </si>
  <si>
    <t xml:space="preserve">Sales Gallery &amp; Model Residences — SUBTOTAL</t>
  </si>
  <si>
    <t xml:space="preserve">800.1</t>
  </si>
  <si>
    <t xml:space="preserve">Sales Gallery Fit-Out</t>
  </si>
  <si>
    <t xml:space="preserve">Large format (4x8) community site plan, chargers, etc.</t>
  </si>
  <si>
    <t xml:space="preserve">800.2</t>
  </si>
  <si>
    <t xml:space="preserve">Digital Application for Sales Presentation</t>
  </si>
  <si>
    <t xml:space="preserve">$500 hosting fee/month</t>
  </si>
  <si>
    <t xml:space="preserve">800.3</t>
  </si>
  <si>
    <t xml:space="preserve">Sales Gallery Hardware (iPads for app)</t>
  </si>
  <si>
    <t xml:space="preserve">800.4</t>
  </si>
  <si>
    <t xml:space="preserve">Sales Gallery Lease / Utilities</t>
  </si>
  <si>
    <t xml:space="preserve">800.5</t>
  </si>
  <si>
    <t xml:space="preserve">SMS Text Campaigns</t>
  </si>
  <si>
    <t xml:space="preserve">800.6</t>
  </si>
  <si>
    <t xml:space="preserve">Cleaning</t>
  </si>
  <si>
    <t xml:space="preserve">800.7</t>
  </si>
  <si>
    <t xml:space="preserve">Moving/Relocation/Accessorizing</t>
  </si>
  <si>
    <t xml:space="preserve">800.8</t>
  </si>
  <si>
    <t xml:space="preserve">Model Residences</t>
  </si>
  <si>
    <t xml:space="preserve">3 show homes staging $88,860 + Fairway Lodges at $60,000, save when sold.</t>
  </si>
  <si>
    <t xml:space="preserve">800.9</t>
  </si>
  <si>
    <t xml:space="preserve">Golf Cart(s) for Sales</t>
  </si>
  <si>
    <t xml:space="preserve">Need 7 carts + 2 sets of clubs per home. Borrowed.</t>
  </si>
  <si>
    <t xml:space="preserve">Sales Operations — SUBTOTAL</t>
  </si>
  <si>
    <t xml:space="preserve">900.1</t>
  </si>
  <si>
    <t xml:space="preserve">Sales Office Setup / Computers / TV</t>
  </si>
  <si>
    <t xml:space="preserve">Fairway Lodges</t>
  </si>
  <si>
    <t xml:space="preserve">900.2</t>
  </si>
  <si>
    <t xml:space="preserve">Sales Operations Utilities</t>
  </si>
  <si>
    <t xml:space="preserve">900.3</t>
  </si>
  <si>
    <t xml:space="preserve">Model Staging / Landscaping / Outdoor Activations</t>
  </si>
  <si>
    <t xml:space="preserve">Soft programming</t>
  </si>
  <si>
    <t xml:space="preserve">900.4</t>
  </si>
  <si>
    <t xml:space="preserve">Architect / Custom Home Design</t>
  </si>
  <si>
    <t xml:space="preserve">900.5</t>
  </si>
  <si>
    <t xml:space="preserve">Refreshments for Sales Gallery</t>
  </si>
  <si>
    <t xml:space="preserve">Stocking all 3 custom homes with drinks/snacks/coffee</t>
  </si>
  <si>
    <t xml:space="preserve">900.6</t>
  </si>
  <si>
    <t xml:space="preserve">Software Licensing (CRM)</t>
  </si>
  <si>
    <t xml:space="preserve">Full year</t>
  </si>
  <si>
    <t xml:space="preserve">Sales Staffing &amp; Oversight — SUBTOTAL</t>
  </si>
  <si>
    <t xml:space="preserve">1000.1</t>
  </si>
  <si>
    <t xml:space="preserve">Project Retainer</t>
  </si>
  <si>
    <t xml:space="preserve">1000.2</t>
  </si>
  <si>
    <t xml:space="preserve">Sales Director Retainer (Not Draw)</t>
  </si>
  <si>
    <t xml:space="preserve">1000.3</t>
  </si>
  <si>
    <t xml:space="preserve">Sales Team Retainer (Not Draw)</t>
  </si>
  <si>
    <t xml:space="preserve">1000.4</t>
  </si>
  <si>
    <t xml:space="preserve">Sales Assistant</t>
  </si>
  <si>
    <t xml:space="preserve">1000.5</t>
  </si>
  <si>
    <t xml:space="preserve">Marketing Project Manager (% allocation)</t>
  </si>
  <si>
    <t xml:space="preserve">1000.6</t>
  </si>
  <si>
    <t xml:space="preserve">Sales Service Personnel</t>
  </si>
  <si>
    <t xml:space="preserve">1000.7</t>
  </si>
  <si>
    <t xml:space="preserve">Project Team Benefit / Employment Expense</t>
  </si>
  <si>
    <t xml:space="preserve">Travel, Accommodation, Meals — SUBTOTAL</t>
  </si>
  <si>
    <t xml:space="preserve">1100.1</t>
  </si>
  <si>
    <t xml:space="preserve">Travel &amp; Accommodation</t>
  </si>
  <si>
    <t xml:space="preserve">CoLab team travel (Ron, Annisa, Jason)</t>
  </si>
  <si>
    <t xml:space="preserve">1100.2</t>
  </si>
  <si>
    <t xml:space="preserve">Travel - Accommodation (vendors)</t>
  </si>
  <si>
    <t xml:space="preserve">Creative team site visit</t>
  </si>
  <si>
    <t xml:space="preserve">1100.3</t>
  </si>
  <si>
    <t xml:space="preserve">Travel - Meals / Other</t>
  </si>
  <si>
    <t xml:space="preserve">GRAND TOTAL (before contingency)</t>
  </si>
  <si>
    <t xml:space="preserve">CONTINGENCY (5% — see PROJECT HEADER)</t>
  </si>
  <si>
    <t xml:space="preserve">TOTAL APPROVED BUDGET (incl. contingency)</t>
  </si>
  <si>
    <t xml:space="preserve">CDA National Reserve — Transaction Log</t>
  </si>
  <si>
    <t xml:space="preserve">Every coded transaction behind the 2026 YTD Actuals in MASTER BUDGET. 'Include in Actuals?' (col K) is a live formula: a row is excluded (0) if Status = 'Excluded-Duplicate' or Flag/Coding Basis = 'DELETE'; everything else counts. Change a code, status, or flag here and MASTER BUDGET recalculates automatically.</t>
  </si>
  <si>
    <t xml:space="preserve">Date</t>
  </si>
  <si>
    <t xml:space="preserve">Vendor/Merchant</t>
  </si>
  <si>
    <t xml:space="preserve">Description</t>
  </si>
  <si>
    <t xml:space="preserve">Amount</t>
  </si>
  <si>
    <t xml:space="preserve">Source Tab</t>
  </si>
  <si>
    <t xml:space="preserve">Source File</t>
  </si>
  <si>
    <t xml:space="preserve">Status</t>
  </si>
  <si>
    <t xml:space="preserve">Coding Basis</t>
  </si>
  <si>
    <t xml:space="preserve">Flag (DELETE/LEAVE)</t>
  </si>
  <si>
    <t xml:space="preserve">Include in Actuals?</t>
  </si>
  <si>
    <t xml:space="preserve">2026-01-03</t>
  </si>
  <si>
    <t xml:space="preserve">Southwest</t>
  </si>
  <si>
    <t xml:space="preserve">Flight to/from CDA Creative Team Site Visit Jan 20-22</t>
  </si>
  <si>
    <t xml:space="preserve">Reimbursable Expenses (v15)</t>
  </si>
  <si>
    <t xml:space="preserve">Expensify export</t>
  </si>
  <si>
    <t xml:space="preserve">Draft-Suggested</t>
  </si>
  <si>
    <t xml:space="preserve">Suggested (High confidence)</t>
  </si>
  <si>
    <t xml:space="preserve">2026-01-06</t>
  </si>
  <si>
    <t xml:space="preserve">Change fee - shifted dates of creative team visit</t>
  </si>
  <si>
    <t xml:space="preserve">2026-01-20</t>
  </si>
  <si>
    <t xml:space="preserve">San Francisco International Airport</t>
  </si>
  <si>
    <t xml:space="preserve">(no description on file)</t>
  </si>
  <si>
    <t xml:space="preserve">2026-01-21</t>
  </si>
  <si>
    <t xml:space="preserve">Vino Volo</t>
  </si>
  <si>
    <t xml:space="preserve">Cartel Roasting Co</t>
  </si>
  <si>
    <t xml:space="preserve">Bluebird Midtown</t>
  </si>
  <si>
    <t xml:space="preserve">Creative team site visit dinner Annisa Ron Julie Dave</t>
  </si>
  <si>
    <t xml:space="preserve">SSP America</t>
  </si>
  <si>
    <t xml:space="preserve">The Now Studio, Inc</t>
  </si>
  <si>
    <t xml:space="preserve">Trust Ad Campaign 2026 - 1/3 deposit</t>
  </si>
  <si>
    <t xml:space="preserve">Vendor Invoices (v15)</t>
  </si>
  <si>
    <t xml:space="preserve">CDA_January Invoices/NOW Studio_Invoice 4064.pdf</t>
  </si>
  <si>
    <t xml:space="preserve">Confirmed</t>
  </si>
  <si>
    <t xml:space="preserve">Annisa Confirmed Code</t>
  </si>
  <si>
    <t xml:space="preserve">2026-01-22</t>
  </si>
  <si>
    <t xml:space="preserve">JOECOFFEE</t>
  </si>
  <si>
    <t xml:space="preserve">Pilgrim's Market</t>
  </si>
  <si>
    <t xml:space="preserve">Beverly's</t>
  </si>
  <si>
    <t xml:space="preserve">Creative team site visit dinner Annisa Ron Dave Julie</t>
  </si>
  <si>
    <t xml:space="preserve">CDA coffee</t>
  </si>
  <si>
    <t xml:space="preserve">2026-01-23</t>
  </si>
  <si>
    <t xml:space="preserve">CDA Realtors</t>
  </si>
  <si>
    <t xml:space="preserve">Temp labor support</t>
  </si>
  <si>
    <t xml:space="preserve">Budget</t>
  </si>
  <si>
    <t xml:space="preserve">Creative team site visit / Annisa Dave Julie</t>
  </si>
  <si>
    <t xml:space="preserve">JoeCoffee-BSG Cafe</t>
  </si>
  <si>
    <t xml:space="preserve">2026-01-29</t>
  </si>
  <si>
    <t xml:space="preserve">thegoodfire (Dave Roberts)</t>
  </si>
  <si>
    <t xml:space="preserve">Travel expenses CDA site visit</t>
  </si>
  <si>
    <t xml:space="preserve">CDA_February Invoices/thegoodfire_travel expenses_CDA site visit 1.29.26.pdf</t>
  </si>
  <si>
    <t xml:space="preserve">2026-01-30</t>
  </si>
  <si>
    <t xml:space="preserve">Travel Reno-CDA Return Feb 17-20</t>
  </si>
  <si>
    <t xml:space="preserve">2026-01-31</t>
  </si>
  <si>
    <t xml:space="preserve">House Account #1555</t>
  </si>
  <si>
    <t xml:space="preserve">January 2026 month total (Team Travel stays + ops) — statement-verified, matches</t>
  </si>
  <si>
    <t xml:space="preserve">Jan-May House Account (v15)</t>
  </si>
  <si>
    <t xml:space="preserve">1555- January 2026 Statement.pdf</t>
  </si>
  <si>
    <t xml:space="preserve">None — Tab2/3 rollup-to-code not yet done</t>
  </si>
  <si>
    <t xml:space="preserve">2026-02-02</t>
  </si>
  <si>
    <t xml:space="preserve">Gargoyle Factory</t>
  </si>
  <si>
    <t xml:space="preserve">Brand platform/guidelines website &amp; HubSpot copy (50% deposit)</t>
  </si>
  <si>
    <t xml:space="preserve">CDA_February Invoices/#INV-20260129-359.pdf</t>
  </si>
  <si>
    <t xml:space="preserve">Delta Air Lines</t>
  </si>
  <si>
    <t xml:space="preserve">Flight - GEG - YVR</t>
  </si>
  <si>
    <t xml:space="preserve">Alaska Airlines</t>
  </si>
  <si>
    <t xml:space="preserve">Flight - YVR - GEG</t>
  </si>
  <si>
    <t xml:space="preserve">Airfare/seat upgrade/bag check CDA site visit</t>
  </si>
  <si>
    <t xml:space="preserve">CDA_February Invoices/#INV-20260128-358.pdf</t>
  </si>
  <si>
    <t xml:space="preserve">Home Staging Works, LLC</t>
  </si>
  <si>
    <t xml:space="preserve">Model home staging renewal Jan 2026</t>
  </si>
  <si>
    <t xml:space="preserve">CDA_February Invoices/Invoice 3734-15 from Home Staging Works, LLC.eml</t>
  </si>
  <si>
    <t xml:space="preserve">Adobe</t>
  </si>
  <si>
    <t xml:space="preserve">Bill to CoLab Brokerage LLC - LIKELY NON-MARKETING different entity</t>
  </si>
  <si>
    <t xml:space="preserve">UNCODED</t>
  </si>
  <si>
    <t xml:space="preserve">Uncoded-NeedsAnnisa</t>
  </si>
  <si>
    <t xml:space="preserve">DELETE</t>
  </si>
  <si>
    <t xml:space="preserve">2026-02-04</t>
  </si>
  <si>
    <t xml:space="preserve">Shawn Ritzenthaler Brand Design</t>
  </si>
  <si>
    <t xml:space="preserve">New website design production hosting</t>
  </si>
  <si>
    <t xml:space="preserve">CDA_February Invoices/Re_ Payment for invoice 1061.eml</t>
  </si>
  <si>
    <t xml:space="preserve">2026-02-10</t>
  </si>
  <si>
    <t xml:space="preserve">Pre-bill 50% design creative fees for all CDA National Reserve work</t>
  </si>
  <si>
    <t xml:space="preserve">CDA_February Invoices/thegoodfire INVOICE 002_CDA pre-bill 2.10.26.pdf</t>
  </si>
  <si>
    <t xml:space="preserve">YouWorkForThem</t>
  </si>
  <si>
    <t xml:space="preserve">New fonts for CDA National</t>
  </si>
  <si>
    <t xml:space="preserve">2026-02-11</t>
  </si>
  <si>
    <t xml:space="preserve">Amazon</t>
  </si>
  <si>
    <t xml:space="preserve">CDA National / Sales Gallery</t>
  </si>
  <si>
    <t xml:space="preserve">Suggested (Low confidence)</t>
  </si>
  <si>
    <t xml:space="preserve">2026-02-12</t>
  </si>
  <si>
    <t xml:space="preserve">MinutePress</t>
  </si>
  <si>
    <t xml:space="preserve">Suggested (Medium confidence)</t>
  </si>
  <si>
    <t xml:space="preserve">2026-02-15</t>
  </si>
  <si>
    <t xml:space="preserve">Falossi Films</t>
  </si>
  <si>
    <t xml:space="preserve">Project files raw footage hard drive shipping - CDA photo/video shoot</t>
  </si>
  <si>
    <t xml:space="preserve">CDA_March Invoices/Falossi Invoice.pdf</t>
  </si>
  <si>
    <t xml:space="preserve">2026-02-16</t>
  </si>
  <si>
    <t xml:space="preserve">American Airlines</t>
  </si>
  <si>
    <t xml:space="preserve">Flight - GEG - DFW 50% charge to project</t>
  </si>
  <si>
    <t xml:space="preserve">2026-02-17</t>
  </si>
  <si>
    <t xml:space="preserve">Uber</t>
  </si>
  <si>
    <t xml:space="preserve">Uber - Home to YVR</t>
  </si>
  <si>
    <t xml:space="preserve">Meals - JS</t>
  </si>
  <si>
    <t xml:space="preserve">Midtown Bluebird</t>
  </si>
  <si>
    <t xml:space="preserve">CDA National / dinner Annisa Jason Ron</t>
  </si>
  <si>
    <t xml:space="preserve">CDA National / Meals</t>
  </si>
  <si>
    <t xml:space="preserve">CDA National / Snacks for Sales Gallery</t>
  </si>
  <si>
    <t xml:space="preserve">2026-02-18</t>
  </si>
  <si>
    <t xml:space="preserve">Stocksy</t>
  </si>
  <si>
    <t xml:space="preserve">CDA National / Stock Photography</t>
  </si>
  <si>
    <t xml:space="preserve">Stocksy United</t>
  </si>
  <si>
    <t xml:space="preserve">CDA National/ Stock Photography</t>
  </si>
  <si>
    <t xml:space="preserve">2026-02-19</t>
  </si>
  <si>
    <t xml:space="preserve">Vine &amp; Olive</t>
  </si>
  <si>
    <t xml:space="preserve">Coeur D' Alene Coffee Company</t>
  </si>
  <si>
    <t xml:space="preserve">Sandbaggy</t>
  </si>
  <si>
    <t xml:space="preserve">CDA National / Homesite Staging</t>
  </si>
  <si>
    <t xml:space="preserve">Seright's Ace Hardware</t>
  </si>
  <si>
    <t xml:space="preserve">Office Supplies</t>
  </si>
  <si>
    <t xml:space="preserve">2026-02-20</t>
  </si>
  <si>
    <t xml:space="preserve">Font files for marketing collateral</t>
  </si>
  <si>
    <t xml:space="preserve">LAS - Fresh Attractions B9</t>
  </si>
  <si>
    <t xml:space="preserve">CDA National/ Meals</t>
  </si>
  <si>
    <t xml:space="preserve">Photography By Luba</t>
  </si>
  <si>
    <t xml:space="preserve">CDA National / Photos RB Ron John</t>
  </si>
  <si>
    <t xml:space="preserve">2026-02-25</t>
  </si>
  <si>
    <t xml:space="preserve">Flight - GEG - LAX</t>
  </si>
  <si>
    <t xml:space="preserve">2026-02-26</t>
  </si>
  <si>
    <t xml:space="preserve">Avis</t>
  </si>
  <si>
    <t xml:space="preserve">Font purchase</t>
  </si>
  <si>
    <t xml:space="preserve">2026-02-28</t>
  </si>
  <si>
    <t xml:space="preserve">February 2026 month total (Team Travel stays + unmatched Golf Shop $179.78) — statement-verified, matches</t>
  </si>
  <si>
    <t xml:space="preserve">1555- February 2026 Statement.pdf</t>
  </si>
  <si>
    <t xml:space="preserve">2026-03-01</t>
  </si>
  <si>
    <t xml:space="preserve">REM Public Relations, Inc.</t>
  </si>
  <si>
    <t xml:space="preserve">March PR services monthly retainer</t>
  </si>
  <si>
    <t xml:space="preserve">CDA_March Invoices/Invoice_2727.pdf</t>
  </si>
  <si>
    <t xml:space="preserve">2026-03-02</t>
  </si>
  <si>
    <t xml:space="preserve">Model home monthly refresh fee Feb 2026</t>
  </si>
  <si>
    <t xml:space="preserve">CDA_March Invoices/Inv_373416.pdf</t>
  </si>
  <si>
    <t xml:space="preserve">Best Buy</t>
  </si>
  <si>
    <t xml:space="preserve">Camera for sales</t>
  </si>
  <si>
    <t xml:space="preserve">2026-03-03</t>
  </si>
  <si>
    <t xml:space="preserve">San Jose Airport</t>
  </si>
  <si>
    <t xml:space="preserve">Puerto Tortas</t>
  </si>
  <si>
    <t xml:space="preserve">2026-03-04</t>
  </si>
  <si>
    <t xml:space="preserve">Hertz Rent-A-Car</t>
  </si>
  <si>
    <t xml:space="preserve">Drone Solutions LLC</t>
  </si>
  <si>
    <t xml:space="preserve">Drone package - Lots 13 14 15 68 70</t>
  </si>
  <si>
    <t xml:space="preserve">2026-03-06</t>
  </si>
  <si>
    <t xml:space="preserve">2026-03-10</t>
  </si>
  <si>
    <t xml:space="preserve">Executive Golfer</t>
  </si>
  <si>
    <t xml:space="preserve">Advertorial print ad and social media services</t>
  </si>
  <si>
    <t xml:space="preserve">CDA_March Invoices/Executive Golfer Invoice - CDA National Reserve.pdf</t>
  </si>
  <si>
    <t xml:space="preserve">2026-03-11</t>
  </si>
  <si>
    <t xml:space="preserve">United Airlines</t>
  </si>
  <si>
    <t xml:space="preserve">Stock photo - collateral and website</t>
  </si>
  <si>
    <t xml:space="preserve">2026-03-12</t>
  </si>
  <si>
    <t xml:space="preserve">Sticker Mule</t>
  </si>
  <si>
    <t xml:space="preserve">Branded stickers to cover Matt B's name on existing collateral</t>
  </si>
  <si>
    <t xml:space="preserve">2026-03-13</t>
  </si>
  <si>
    <t xml:space="preserve">Office Depot</t>
  </si>
  <si>
    <t xml:space="preserve">100qty legal disclosures for Sales Gallery</t>
  </si>
  <si>
    <t xml:space="preserve">2026-03-15</t>
  </si>
  <si>
    <t xml:space="preserve">April PR services monthly retainer</t>
  </si>
  <si>
    <t xml:space="preserve">CDA_March Invoices/Invoice_2756.pdf</t>
  </si>
  <si>
    <t xml:space="preserve">Unknown Merchant</t>
  </si>
  <si>
    <t xml:space="preserve">Parking</t>
  </si>
  <si>
    <t xml:space="preserve">2026-03-16</t>
  </si>
  <si>
    <t xml:space="preserve">Round trip ticket to CDAN meet/strategize with Ron B</t>
  </si>
  <si>
    <t xml:space="preserve">Dinner - Ron and Annisa</t>
  </si>
  <si>
    <t xml:space="preserve">Staples</t>
  </si>
  <si>
    <t xml:space="preserve">OFFICE - NEEDS CODING</t>
  </si>
  <si>
    <t xml:space="preserve">Sales Gallery refreshments</t>
  </si>
  <si>
    <t xml:space="preserve">2026-03-17</t>
  </si>
  <si>
    <t xml:space="preserve">JoeCoffee Coeur D Ale</t>
  </si>
  <si>
    <t xml:space="preserve">Breakfast - Ron and Annisa</t>
  </si>
  <si>
    <t xml:space="preserve">Lot staging chairs for view platform</t>
  </si>
  <si>
    <t xml:space="preserve">2026-03-18</t>
  </si>
  <si>
    <t xml:space="preserve">JoeCoffee-Coeur D Ale Tacoma</t>
  </si>
  <si>
    <t xml:space="preserve">Coffee - Ron and Annisa</t>
  </si>
  <si>
    <t xml:space="preserve">The Moon Time</t>
  </si>
  <si>
    <t xml:space="preserve">2026-03-19</t>
  </si>
  <si>
    <t xml:space="preserve">Car rental - CDAN trip</t>
  </si>
  <si>
    <t xml:space="preserve">Parking Management</t>
  </si>
  <si>
    <t xml:space="preserve">Enterprise</t>
  </si>
  <si>
    <t xml:space="preserve">Meals - coffee</t>
  </si>
  <si>
    <t xml:space="preserve">JoeCoffee-Coeur D Ale</t>
  </si>
  <si>
    <t xml:space="preserve">Coffee - Annisa</t>
  </si>
  <si>
    <t xml:space="preserve">2026-03-20</t>
  </si>
  <si>
    <t xml:space="preserve">Brand strategy/platform guidelines website &amp; collateral copywriting (balance)</t>
  </si>
  <si>
    <t xml:space="preserve">CDA Invoices - April/#INV-20260320-365.pdf</t>
  </si>
  <si>
    <t xml:space="preserve">Fairway Lodges site plan presentation boards for Show Homes</t>
  </si>
  <si>
    <t xml:space="preserve">Drone Solutions</t>
  </si>
  <si>
    <t xml:space="preserve">Drone package - Lake Lodges view study</t>
  </si>
  <si>
    <t xml:space="preserve">2026-03-23</t>
  </si>
  <si>
    <t xml:space="preserve">Remainder creative fees template edits Homesite/Buy&amp;Build PDF brochures</t>
  </si>
  <si>
    <t xml:space="preserve">CDA Invoices - April/thegoodfire INVOICE 003.pdf</t>
  </si>
  <si>
    <t xml:space="preserve">2026-03-25</t>
  </si>
  <si>
    <t xml:space="preserve">Community Site Plan insert reorder</t>
  </si>
  <si>
    <t xml:space="preserve">2026-03-31</t>
  </si>
  <si>
    <t xml:space="preserve">March 2026 month total (Team Travel stays + Model Home cleaning) — statement-verified, matches</t>
  </si>
  <si>
    <t xml:space="preserve">1555- March 2026 Statement.pdf</t>
  </si>
  <si>
    <t xml:space="preserve">2026-04-02</t>
  </si>
  <si>
    <t xml:space="preserve">Flash Drive Courier</t>
  </si>
  <si>
    <t xml:space="preserve">Courier pick up sales tools from Minute Press in Rathdrum</t>
  </si>
  <si>
    <t xml:space="preserve">Delivery of printed collateral/signage to resort - Invoice #11225 (per Deb, Aug 21 2026; was on-file as no-dollar-amount, now resolved)</t>
  </si>
  <si>
    <t xml:space="preserve">CDA May Invoices 2026/CDA National Reserve invoice # 0407.pdf</t>
  </si>
  <si>
    <t xml:space="preserve">Home staging services (QB email notice only)</t>
  </si>
  <si>
    <t xml:space="preserve">CDA Invoices - April/Invoice 3734-17.eml</t>
  </si>
  <si>
    <t xml:space="preserve">2026-04-03</t>
  </si>
  <si>
    <t xml:space="preserve">The Home Depot</t>
  </si>
  <si>
    <t xml:space="preserve">Lot staging spikes golf ball stakes for consultant</t>
  </si>
  <si>
    <t xml:space="preserve">2026-04-05</t>
  </si>
  <si>
    <t xml:space="preserve">April trip to CDAN with Ron B</t>
  </si>
  <si>
    <t xml:space="preserve">Minute Press</t>
  </si>
  <si>
    <t xml:space="preserve">16 new homesite site signs 12 featured 4 resale</t>
  </si>
  <si>
    <t xml:space="preserve">2026-04-06</t>
  </si>
  <si>
    <t xml:space="preserve">Ron flight</t>
  </si>
  <si>
    <t xml:space="preserve">2026-04-09</t>
  </si>
  <si>
    <t xml:space="preserve">Neyenesch Printers</t>
  </si>
  <si>
    <t xml:space="preserve">CDA Fairway Lodges Brochure 28pg+cover 500qty plus freight</t>
  </si>
  <si>
    <t xml:space="preserve">CDA Invoices - April/Invoice 77908.pdf</t>
  </si>
  <si>
    <t xml:space="preserve">Flight - YVR-GEG</t>
  </si>
  <si>
    <t xml:space="preserve">2026-04-10</t>
  </si>
  <si>
    <t xml:space="preserve">2026-04-11</t>
  </si>
  <si>
    <t xml:space="preserve">Flight - GEG-LAX</t>
  </si>
  <si>
    <t xml:space="preserve">2026-04-13</t>
  </si>
  <si>
    <t xml:space="preserve">Uber - YVR-Home</t>
  </si>
  <si>
    <t xml:space="preserve">Meals - Non-billable</t>
  </si>
  <si>
    <t xml:space="preserve">Dinner - Ron Annisa Jason</t>
  </si>
  <si>
    <t xml:space="preserve">San Francisco Sourdough Eatery</t>
  </si>
  <si>
    <t xml:space="preserve">Meals - non-billable</t>
  </si>
  <si>
    <t xml:space="preserve">Meals</t>
  </si>
  <si>
    <t xml:space="preserve">Metalcraft Industries</t>
  </si>
  <si>
    <t xml:space="preserve">Aluminum posts for custom homesite signs</t>
  </si>
  <si>
    <t xml:space="preserve">Sales gallery supplies</t>
  </si>
  <si>
    <t xml:space="preserve">Costco Wholesale</t>
  </si>
  <si>
    <t xml:space="preserve">Sales Gallery Refreshments / Stay and Play</t>
  </si>
  <si>
    <t xml:space="preserve">2026-04-14</t>
  </si>
  <si>
    <t xml:space="preserve">2026-04-15</t>
  </si>
  <si>
    <t xml:space="preserve">May PR services monthly retainer</t>
  </si>
  <si>
    <t xml:space="preserve">CDA Invoices - April/Invoice_2792.pdf</t>
  </si>
  <si>
    <t xml:space="preserve">Car rental - Spokane</t>
  </si>
  <si>
    <t xml:space="preserve">Bardenay Restaurant &amp; Distillery</t>
  </si>
  <si>
    <t xml:space="preserve">Meals / Annisa and Ron</t>
  </si>
  <si>
    <t xml:space="preserve">Website design and development for CDA National Reserve</t>
  </si>
  <si>
    <t xml:space="preserve">CDA Invoices - April/Fwd_ CDA National Reserve Website.eml</t>
  </si>
  <si>
    <t xml:space="preserve">360 Onlineprint</t>
  </si>
  <si>
    <t xml:space="preserve">Branded stickers</t>
  </si>
  <si>
    <t xml:space="preserve">Supplies for site clean up and sales gallery</t>
  </si>
  <si>
    <t xml:space="preserve">Sales gallery office supplies</t>
  </si>
  <si>
    <t xml:space="preserve">Sales Gallery / Scissors</t>
  </si>
  <si>
    <t xml:space="preserve">CDA / Stay and Play items</t>
  </si>
  <si>
    <t xml:space="preserve">2026-04-16</t>
  </si>
  <si>
    <t xml:space="preserve">VINE AND OLIVE</t>
  </si>
  <si>
    <t xml:space="preserve">Dinner / Annisa and Ron</t>
  </si>
  <si>
    <t xml:space="preserve">Custom homesite activation / chairs for viewing platforms</t>
  </si>
  <si>
    <t xml:space="preserve">Signs for Sales Gallery</t>
  </si>
  <si>
    <t xml:space="preserve">Custom homesite activation / fence post spikes (Merlin)</t>
  </si>
  <si>
    <t xml:space="preserve">2026-04-17</t>
  </si>
  <si>
    <t xml:space="preserve">CDA / Car rental Annisa and Ron</t>
  </si>
  <si>
    <t xml:space="preserve">Las Tacos Locos</t>
  </si>
  <si>
    <t xml:space="preserve">2026-04-22</t>
  </si>
  <si>
    <t xml:space="preserve">Stock photo / Field Guide</t>
  </si>
  <si>
    <t xml:space="preserve">2026-04-23</t>
  </si>
  <si>
    <t xml:space="preserve">Apple</t>
  </si>
  <si>
    <t xml:space="preserve">Sale gallery / Apple care renewal iPad 1 and iPad 2 (dup pattern)</t>
  </si>
  <si>
    <t xml:space="preserve">2026-04-27</t>
  </si>
  <si>
    <t xml:space="preserve">CDA / Flight</t>
  </si>
  <si>
    <t xml:space="preserve">Meals - breakfast lunch and 1 dinner</t>
  </si>
  <si>
    <t xml:space="preserve">Marmoset</t>
  </si>
  <si>
    <t xml:space="preserve">Music usage rights stakeholder video / 3 years</t>
  </si>
  <si>
    <t xml:space="preserve">Stock photos for web and brochures</t>
  </si>
  <si>
    <t xml:space="preserve">Merchology</t>
  </si>
  <si>
    <t xml:space="preserve">Closing gifts / YETI Ramblers</t>
  </si>
  <si>
    <t xml:space="preserve">Sale gallery / Apple care renewal iPad 1 and iPad 2</t>
  </si>
  <si>
    <t xml:space="preserve">Full home staging incl front porch activation 15374 S Chalone Dr</t>
  </si>
  <si>
    <t xml:space="preserve">CDA May Invoices 2026/Inv_4332.pdf</t>
  </si>
  <si>
    <t xml:space="preserve">Full refresh staging furniture media loft outdoor activation 15111 S Chalk Hill</t>
  </si>
  <si>
    <t xml:space="preserve">CDA May Invoices 2026/Inv_4331.pdf</t>
  </si>
  <si>
    <t xml:space="preserve">Premier merchandising/full staging package - POSSIBLE UNFLAGGED DUPLICATE of same-amount May invoice 4332</t>
  </si>
  <si>
    <t xml:space="preserve">CDA - July Invoices/Inv_4332_7228.pdf</t>
  </si>
  <si>
    <t xml:space="preserve">LEAVE - not duplicate</t>
  </si>
  <si>
    <t xml:space="preserve">DUPLICATE - already captured as standalone invoice 4332 - excluded from total</t>
  </si>
  <si>
    <t xml:space="preserve">CDA - July Invoices/Statement1_HSW21996.pdf</t>
  </si>
  <si>
    <t xml:space="preserve">Excluded-Duplicate</t>
  </si>
  <si>
    <t xml:space="preserve">2026-04-28</t>
  </si>
  <si>
    <t xml:space="preserve">2026-04-29</t>
  </si>
  <si>
    <t xml:space="preserve">2026 Field Guide Booklet 500qty plus freight</t>
  </si>
  <si>
    <t xml:space="preserve">CDA May Invoices 2026/Invoice 78240.pdf</t>
  </si>
  <si>
    <t xml:space="preserve">2026-04-30</t>
  </si>
  <si>
    <t xml:space="preserve">Car rental</t>
  </si>
  <si>
    <t xml:space="preserve">April 2026 month total (Team Travel stays + Model Home cleaning) — statement-verified, matches</t>
  </si>
  <si>
    <t xml:space="preserve">1555- April 2026 Statement.pdf</t>
  </si>
  <si>
    <t xml:space="preserve">2026-05-01</t>
  </si>
  <si>
    <t xml:space="preserve">Go Rentals</t>
  </si>
  <si>
    <t xml:space="preserve">CDA club vehicle - Ron paid on pickup</t>
  </si>
  <si>
    <t xml:space="preserve">Furniture rental fee April model residence staging</t>
  </si>
  <si>
    <t xml:space="preserve">CDA_March Invoices/Inv_3734__18.pdf</t>
  </si>
  <si>
    <t xml:space="preserve">2026-05-04</t>
  </si>
  <si>
    <t xml:space="preserve">One Way Signs</t>
  </si>
  <si>
    <t xml:space="preserve">9 customer homesite sign installation</t>
  </si>
  <si>
    <t xml:space="preserve">Trust Ad Campaign 2026 - Deposit #3</t>
  </si>
  <si>
    <t xml:space="preserve">CDA May Invoices 2026/Invoice 4065-4.pdf</t>
  </si>
  <si>
    <t xml:space="preserve">2026-05-07</t>
  </si>
  <si>
    <t xml:space="preserve">Stock photo for updated brand video</t>
  </si>
  <si>
    <t xml:space="preserve">METALCRAFT INDUSTRIES</t>
  </si>
  <si>
    <t xml:space="preserve">Aluminum posts for homesite signs</t>
  </si>
  <si>
    <t xml:space="preserve">2026-05-08</t>
  </si>
  <si>
    <t xml:space="preserve">Marketing collateral printing - POSSIBLE DUPLICATE of invoice 78240 (same vendor/amount)</t>
  </si>
  <si>
    <t xml:space="preserve">CDA - June Invoices/Statement 002317.pdf</t>
  </si>
  <si>
    <t xml:space="preserve">Confirmed-FlagDuplicate</t>
  </si>
  <si>
    <t xml:space="preserve">2026-05-09</t>
  </si>
  <si>
    <t xml:space="preserve">CDA Auto Wash</t>
  </si>
  <si>
    <t xml:space="preserve">CDA vehicle washing</t>
  </si>
  <si>
    <t xml:space="preserve">2026-05-11</t>
  </si>
  <si>
    <t xml:space="preserve">Lorenn Media</t>
  </si>
  <si>
    <t xml:space="preserve">New photography and video for 15374 Chalone Drive home</t>
  </si>
  <si>
    <t xml:space="preserve">2026-05-12</t>
  </si>
  <si>
    <t xml:space="preserve">Loren Media Group</t>
  </si>
  <si>
    <t xml:space="preserve">New photos and video for 15111 Chalk Hill Drive</t>
  </si>
  <si>
    <t xml:space="preserve">2026-05-13</t>
  </si>
  <si>
    <t xml:space="preserve">2026-05-15</t>
  </si>
  <si>
    <t xml:space="preserve">June PR services monthly retainer</t>
  </si>
  <si>
    <t xml:space="preserve">CDA May Invoices 2026/Invoice_2835.pdf</t>
  </si>
  <si>
    <t xml:space="preserve">Airfare - YVR - GEG</t>
  </si>
  <si>
    <t xml:space="preserve">Brand video storyboards/direction 3 short-form videos</t>
  </si>
  <si>
    <t xml:space="preserve">CDA May Invoices 2026/thegoodfire INVOICE 004.pdf</t>
  </si>
  <si>
    <t xml:space="preserve">2026-05-18</t>
  </si>
  <si>
    <t xml:space="preserve">Flight - GEG to YVR</t>
  </si>
  <si>
    <t xml:space="preserve">Tahoe Tap Bar</t>
  </si>
  <si>
    <t xml:space="preserve">Breakfast</t>
  </si>
  <si>
    <t xml:space="preserve">Dinner - Annisa/Ron</t>
  </si>
  <si>
    <t xml:space="preserve">Sales Gallery refreshments and groceries</t>
  </si>
  <si>
    <t xml:space="preserve">Zoom</t>
  </si>
  <si>
    <t xml:space="preserve">Ron zoom account non-reimbursable - LIKELY NON-MARKETING</t>
  </si>
  <si>
    <t xml:space="preserve">2026-05-19</t>
  </si>
  <si>
    <t xml:space="preserve">2026-05-20</t>
  </si>
  <si>
    <t xml:space="preserve">ShiKi Hibachi &amp; Sushi</t>
  </si>
  <si>
    <t xml:space="preserve">Dinner - JS RB AH</t>
  </si>
  <si>
    <t xml:space="preserve">Trader Joe's</t>
  </si>
  <si>
    <t xml:space="preserve">Groceries for Stay and Play prospects</t>
  </si>
  <si>
    <t xml:space="preserve">Target</t>
  </si>
  <si>
    <t xml:space="preserve">Groceries for sales Stay and Play prospects</t>
  </si>
  <si>
    <t xml:space="preserve">2026-05-21</t>
  </si>
  <si>
    <t xml:space="preserve">Office Depot OfficeMax</t>
  </si>
  <si>
    <t xml:space="preserve">Tape for Fairway Lodges material samples</t>
  </si>
  <si>
    <t xml:space="preserve">CDA hero video script music research storyboard/script edits</t>
  </si>
  <si>
    <t xml:space="preserve">CDA - June Invoices/#INV-20260521-371.pdf</t>
  </si>
  <si>
    <t xml:space="preserve">Sales Gallery items</t>
  </si>
  <si>
    <t xml:space="preserve">2026-05-22</t>
  </si>
  <si>
    <t xml:space="preserve">Uber - YVR to Home</t>
  </si>
  <si>
    <t xml:space="preserve">Dinner</t>
  </si>
  <si>
    <t xml:space="preserve">2026-05-23</t>
  </si>
  <si>
    <t xml:space="preserve">Travel to CDA NAT / Ron OOO</t>
  </si>
  <si>
    <t xml:space="preserve">Shake Shack</t>
  </si>
  <si>
    <t xml:space="preserve">2026-05-24</t>
  </si>
  <si>
    <t xml:space="preserve">2026-05-25</t>
  </si>
  <si>
    <t xml:space="preserve">2026-05-26</t>
  </si>
  <si>
    <t xml:space="preserve">3 custom home brochures + foam core presentation board</t>
  </si>
  <si>
    <t xml:space="preserve">CDA Advisors</t>
  </si>
  <si>
    <t xml:space="preserve">Support staff temp labour</t>
  </si>
  <si>
    <t xml:space="preserve">Airfare for June 8-11 CDA NAT trip</t>
  </si>
  <si>
    <t xml:space="preserve">Stock photography</t>
  </si>
  <si>
    <t xml:space="preserve">Mrs. Clean</t>
  </si>
  <si>
    <t xml:space="preserve">Weekly cleaning houses 3 and 4</t>
  </si>
  <si>
    <t xml:space="preserve">2026-05-27</t>
  </si>
  <si>
    <t xml:space="preserve">Fairway Lodges North photo shoot</t>
  </si>
  <si>
    <t xml:space="preserve">Fairway Lodges South photo shoot</t>
  </si>
  <si>
    <t xml:space="preserve">2026-05-31</t>
  </si>
  <si>
    <t xml:space="preserve">Team travel and accom</t>
  </si>
  <si>
    <t xml:space="preserve">1555 - May 2026 Statement.pdf</t>
  </si>
  <si>
    <t xml:space="preserve">Stay and Play / Prospect</t>
  </si>
  <si>
    <t xml:space="preserve">Model home window cleaning</t>
  </si>
  <si>
    <t xml:space="preserve">Indeed</t>
  </si>
  <si>
    <t xml:space="preserve">Fees for recruiting non-recoverable - LIKELY NON-MARKETING</t>
  </si>
  <si>
    <t xml:space="preserve">2026-06-01</t>
  </si>
  <si>
    <t xml:space="preserve">6 new homesite site signs</t>
  </si>
  <si>
    <t xml:space="preserve">Uline</t>
  </si>
  <si>
    <t xml:space="preserve">Signage - 4 open house sign frames</t>
  </si>
  <si>
    <t xml:space="preserve">Furniture rental fee model home May 2026</t>
  </si>
  <si>
    <t xml:space="preserve">CDA - June Invoices/Inv_373419.pdf</t>
  </si>
  <si>
    <t xml:space="preserve">DUPLICATE - already captured as standalone invoice 3734-19 - excluded from total</t>
  </si>
  <si>
    <t xml:space="preserve">2026-06-03</t>
  </si>
  <si>
    <t xml:space="preserve">CDA vehicle rental</t>
  </si>
  <si>
    <t xml:space="preserve">Metro Express Car Wash</t>
  </si>
  <si>
    <t xml:space="preserve">Mrs.Clean</t>
  </si>
  <si>
    <t xml:space="preserve">Weekly cleaning for 4 custom homes</t>
  </si>
  <si>
    <t xml:space="preserve">Sales Supplies</t>
  </si>
  <si>
    <t xml:space="preserve">2026-06-07</t>
  </si>
  <si>
    <t xml:space="preserve">Sales supplies</t>
  </si>
  <si>
    <t xml:space="preserve">2026-06-08</t>
  </si>
  <si>
    <t xml:space="preserve">Meals - June 8-June 11</t>
  </si>
  <si>
    <t xml:space="preserve">Website form integration property/blog pages video module</t>
  </si>
  <si>
    <t xml:space="preserve">CDA - June Invoices/INVOICE_1074.pdf</t>
  </si>
  <si>
    <t xml:space="preserve">2026-06-09</t>
  </si>
  <si>
    <t xml:space="preserve">Final stock photos - FL brochure and website</t>
  </si>
  <si>
    <t xml:space="preserve">2026-06-10</t>
  </si>
  <si>
    <t xml:space="preserve">New Fairway Lodges Buyer Package brochures / 2 office items</t>
  </si>
  <si>
    <t xml:space="preserve">Stay &amp; Play groceries</t>
  </si>
  <si>
    <t xml:space="preserve">Mrs Clean</t>
  </si>
  <si>
    <t xml:space="preserve">Weekly cleaning for 4 show homes</t>
  </si>
  <si>
    <t xml:space="preserve">2026-06-11</t>
  </si>
  <si>
    <t xml:space="preserve">2026-06-12</t>
  </si>
  <si>
    <t xml:space="preserve">MRP Construction</t>
  </si>
  <si>
    <t xml:space="preserve">Install 8 site platforms + cedar corner posts on 9 lots</t>
  </si>
  <si>
    <t xml:space="preserve">CDA - June Invoices/CDA National Platform invoice.pdf</t>
  </si>
  <si>
    <t xml:space="preserve">2026-06-15</t>
  </si>
  <si>
    <t xml:space="preserve">thegoodfire</t>
  </si>
  <si>
    <t xml:space="preserve">Fairway Lodges brochure update w/ photography &amp; buyer package template</t>
  </si>
  <si>
    <t xml:space="preserve">CDA - June Invoices/thegoodfire INVOICE 005.pdf</t>
  </si>
  <si>
    <t xml:space="preserve">New Fairway Lodges brochure needed for Member Guest tourney</t>
  </si>
  <si>
    <t xml:space="preserve">July PR retainer $8000 + two flight reimbursements</t>
  </si>
  <si>
    <t xml:space="preserve">CDA - June Invoices/Invoice_2859.pdf</t>
  </si>
  <si>
    <t xml:space="preserve">2026-06-16</t>
  </si>
  <si>
    <t xml:space="preserve">Diffuser for Sales Gallery</t>
  </si>
  <si>
    <t xml:space="preserve">2026-06-17</t>
  </si>
  <si>
    <t xml:space="preserve">Rental car - June 8-11</t>
  </si>
  <si>
    <t xml:space="preserve">8 new open house signs</t>
  </si>
  <si>
    <t xml:space="preserve">Show home and Sales Gallery cleanings</t>
  </si>
  <si>
    <t xml:space="preserve">2026-06-19</t>
  </si>
  <si>
    <t xml:space="preserve">The Oslo / 10 sets printed copies</t>
  </si>
  <si>
    <t xml:space="preserve">2026-06-23</t>
  </si>
  <si>
    <t xml:space="preserve">Southwest Airlines</t>
  </si>
  <si>
    <t xml:space="preserve">July trip to CDA NAT</t>
  </si>
  <si>
    <t xml:space="preserve">Convert Views Llc</t>
  </si>
  <si>
    <t xml:space="preserve">Video production for new brand video</t>
  </si>
  <si>
    <t xml:space="preserve">CDA - July Invoices/Invoice CDA-26-06.eml</t>
  </si>
  <si>
    <t xml:space="preserve">2026-06-26</t>
  </si>
  <si>
    <t xml:space="preserve">The Ranches - 10 sets printed copies</t>
  </si>
  <si>
    <t xml:space="preserve">2026-06-29</t>
  </si>
  <si>
    <t xml:space="preserve">More legals printed for Knudson prospect</t>
  </si>
  <si>
    <t xml:space="preserve">2026-06-30</t>
  </si>
  <si>
    <t xml:space="preserve">Printed Fairway Lodges legal package to send to Knudson prospects</t>
  </si>
  <si>
    <t xml:space="preserve">UPS cost to send Fairway Lodges legal package Knudson prospects</t>
  </si>
  <si>
    <t xml:space="preserve">House Account #1555 — June Rollup</t>
  </si>
  <si>
    <t xml:space="preserve">June Media Charges, lump sum of 29 charges (rental stays/cleaning, dining, fitness, marina)</t>
  </si>
  <si>
    <t xml:space="preserve">June House Account Rollup (v15)</t>
  </si>
  <si>
    <t xml:space="preserve">CoLab_June_2026_House_Account.xlsx</t>
  </si>
  <si>
    <t xml:space="preserve">3 individual June charges not rolled up (neither Realtor- nor Media-tagged): Golf Shop $45.86, Dining Room $17.00, Dining Room $12.00 (totals incl. tax)</t>
  </si>
  <si>
    <t xml:space="preserve">June Realtor Event Charges, lump sum of 20 charges. One charge ($1,484.00, Ref 61614, 6/25) flagged 'duplicate??' by the export itself — verify with venue.</t>
  </si>
  <si>
    <t xml:space="preserve">2026-07-01</t>
  </si>
  <si>
    <t xml:space="preserve">CDA Cleaning Services Dba Mrs. Clean</t>
  </si>
  <si>
    <t xml:space="preserve">3 show homes and Sales Gallery weekly cleaning</t>
  </si>
  <si>
    <t xml:space="preserve">Fairway Lodges building plan prints for Ron B 1st of 2 sets</t>
  </si>
  <si>
    <t xml:space="preserve">Fairway Lodges drawings printed for Ron 2nd set of 2</t>
  </si>
  <si>
    <t xml:space="preserve">2026-07-03</t>
  </si>
  <si>
    <t xml:space="preserve">Model home furniture rental renewal June 2026</t>
  </si>
  <si>
    <t xml:space="preserve">CDA - July Invoices/Inv_4331__2.pdf</t>
  </si>
  <si>
    <t xml:space="preserve">Model home renewal fee June 2026</t>
  </si>
  <si>
    <t xml:space="preserve">CDA - July Invoices/Inv_3734__20.pdf</t>
  </si>
  <si>
    <t xml:space="preserve">DUPLICATE - already captured as standalone invoice 4331-2 - excluded from total</t>
  </si>
  <si>
    <t xml:space="preserve">DUPLICATE - already captured as standalone invoice 3734-20 - excluded from total</t>
  </si>
  <si>
    <t xml:space="preserve">2026-07-05</t>
  </si>
  <si>
    <t xml:space="preserve">Staples Business</t>
  </si>
  <si>
    <t xml:space="preserve">Custom booklets - The Oslo and Fairway Lodges Buyer Package</t>
  </si>
  <si>
    <t xml:space="preserve">2026-07-07</t>
  </si>
  <si>
    <t xml:space="preserve">StaplesBusiness</t>
  </si>
  <si>
    <t xml:space="preserve">Custom booklets - Reprint The Oslo and The Ranches</t>
  </si>
  <si>
    <t xml:space="preserve">2026-07-08</t>
  </si>
  <si>
    <t xml:space="preserve">YVR-GEG July 21</t>
  </si>
  <si>
    <t xml:space="preserve">2026-07-09</t>
  </si>
  <si>
    <t xml:space="preserve">The Ranches / Site sign production and printing</t>
  </si>
  <si>
    <t xml:space="preserve">CDA Cleaning Services dba Mrs. Clean</t>
  </si>
  <si>
    <t xml:space="preserve">Show homes and Sales Gallery weekly cleaning</t>
  </si>
  <si>
    <t xml:space="preserve">2026-07-10</t>
  </si>
  <si>
    <t xml:space="preserve">Ranches/Oslo sales templates map illustration logo redraw site sign Wellness collateral</t>
  </si>
  <si>
    <t xml:space="preserve">CDA - July Invoices/thegoodfire INVOICE 006.pdf</t>
  </si>
  <si>
    <t xml:space="preserve">The Ranches / 5 parcel aerial photo shoot</t>
  </si>
  <si>
    <t xml:space="preserve">2026-07-13</t>
  </si>
  <si>
    <t xml:space="preserve">Delta Airlines</t>
  </si>
  <si>
    <t xml:space="preserve">April 15 - GEG-YVR</t>
  </si>
  <si>
    <t xml:space="preserve">2026-07-14</t>
  </si>
  <si>
    <t xml:space="preserve">Frames for WIFI codes in Fairway Lodges show homes</t>
  </si>
  <si>
    <t xml:space="preserve">2026-07-15</t>
  </si>
  <si>
    <t xml:space="preserve">August PR retainer $8000 + flight &amp; rental car reimbursements</t>
  </si>
  <si>
    <t xml:space="preserve">CDA - July Invoices/Invoice_2896.pdf</t>
  </si>
  <si>
    <t xml:space="preserve">30-Jul</t>
  </si>
  <si>
    <t xml:space="preserve">CoLab Brokerage</t>
  </si>
  <si>
    <t xml:space="preserve">Ron Salary Jan-July ($15K/mo)</t>
  </si>
  <si>
    <t xml:space="preserve">Annisa Fee July</t>
  </si>
  <si>
    <t xml:space="preserve">CRM Fees Jan - July ($2K/mo)</t>
  </si>
  <si>
    <t xml:space="preserve">TOTAL (all rows, incl. excluded/deleted):</t>
  </si>
  <si>
    <t xml:space="preserve">TOTAL excl. Excluded-Duplicate / DELETE-flagged rows (ties to MASTER BUDGET):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</si>
</sst>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"/>
    <numFmt numFmtId="166" formatCode="_(\$* #,##0.00_);_(\$* \(#,##0.00\);_(\$* \-??_);_(@_)"/>
    <numFmt numFmtId="167" formatCode="_(\$* #,##0_);_(\$* \(#,##0\);_(\$* \-??_);_(@_)"/>
    <numFmt numFmtId="168" formatCode="0.0%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Cambria"/>
      <family val="1"/>
      <charset val="1"/>
    </font>
    <font>
      <i val="true"/>
      <sz val="10"/>
      <name val="Cambria"/>
      <family val="1"/>
      <charset val="1"/>
    </font>
    <font>
      <i val="true"/>
      <sz val="9"/>
      <color rgb="FF9C5700"/>
      <name val="Cambria"/>
      <family val="1"/>
      <charset val="1"/>
    </font>
    <font>
      <b val="true"/>
      <sz val="12"/>
      <name val="Cambria"/>
      <family val="1"/>
      <charset val="1"/>
    </font>
    <font>
      <b val="true"/>
      <sz val="12"/>
      <color rgb="FFFFFFFF"/>
      <name val="Cambria"/>
      <family val="1"/>
      <charset val="1"/>
    </font>
    <font>
      <b val="true"/>
      <sz val="11"/>
      <name val="Cambria"/>
      <family val="1"/>
      <charset val="1"/>
    </font>
    <font>
      <sz val="10"/>
      <name val="Arial"/>
      <family val="2"/>
    </font>
    <font>
      <sz val="9"/>
      <color theme="1"/>
      <name val="Calibri"/>
      <family val="2"/>
      <charset val="1"/>
    </font>
    <font>
      <b val="true"/>
      <sz val="9"/>
      <color rgb="FFFFFFFF"/>
      <name val="Cambria"/>
      <family val="1"/>
      <charset val="1"/>
    </font>
    <font>
      <b val="true"/>
      <sz val="9"/>
      <name val="Cambria"/>
      <family val="1"/>
      <charset val="1"/>
    </font>
    <font>
      <b val="true"/>
      <sz val="10"/>
      <name val="Cambria"/>
      <family val="1"/>
      <charset val="1"/>
    </font>
    <font>
      <i val="true"/>
      <sz val="11"/>
      <color rgb="FFA6A6A6"/>
      <name val="Cambria"/>
      <family val="1"/>
      <charset val="1"/>
    </font>
  </fonts>
  <fills count="8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BDD7EE"/>
        <bgColor rgb="FFD9E1F2"/>
      </patternFill>
    </fill>
    <fill>
      <patternFill patternType="solid">
        <fgColor theme="6" tint="0.7999"/>
        <bgColor rgb="FFFFF2CC"/>
      </patternFill>
    </fill>
    <fill>
      <patternFill patternType="solid">
        <fgColor rgb="FFD9E1F2"/>
        <bgColor rgb="FFEBF1DE"/>
      </patternFill>
    </fill>
    <fill>
      <patternFill patternType="solid">
        <fgColor rgb="FFFFFF00"/>
        <bgColor rgb="FFFFFF00"/>
      </patternFill>
    </fill>
    <fill>
      <patternFill patternType="solid">
        <fgColor rgb="FFFFF2CC"/>
        <bgColor rgb="FFEBF1D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1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3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7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0" fillId="7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1F4E78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A6A6A6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2CC"/>
      <rgbColor rgb="FFD9E1F2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BF1D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C57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34"/>
  <sheetViews>
    <sheetView showFormulas="false" showGridLines="false" showRowColHeaders="true" showZeros="true" rightToLeft="false" tabSelected="true" showOutlineSymbols="true" defaultGridColor="true" view="normal" topLeftCell="B1" colorId="64" zoomScale="180" zoomScaleNormal="180" zoomScalePageLayoutView="100" workbookViewId="0">
      <selection pane="topLeft" activeCell="J37" activeCellId="0" sqref="J37"/>
    </sheetView>
  </sheetViews>
  <sheetFormatPr defaultColWidth="8.66796875" defaultRowHeight="15" zeroHeight="false" outlineLevelRow="0" outlineLevelCol="1"/>
  <cols>
    <col collapsed="false" customWidth="true" hidden="false" outlineLevel="0" max="1" min="1" style="0" width="10"/>
    <col collapsed="false" customWidth="true" hidden="false" outlineLevel="0" max="2" min="2" style="0" width="26"/>
    <col collapsed="false" customWidth="true" hidden="false" outlineLevel="1" max="3" min="3" style="0" width="16"/>
    <col collapsed="false" customWidth="true" hidden="false" outlineLevel="1" max="8" min="4" style="0" width="12"/>
    <col collapsed="false" customWidth="true" hidden="false" outlineLevel="1" max="9" min="9" style="0" width="16"/>
    <col collapsed="false" customWidth="true" hidden="false" outlineLevel="0" max="11" min="10" style="0" width="16"/>
    <col collapsed="false" customWidth="true" hidden="false" outlineLevel="0" max="14" min="12" style="0" width="10"/>
    <col collapsed="false" customWidth="true" hidden="false" outlineLevel="0" max="15" min="15" style="0" width="14"/>
    <col collapsed="false" customWidth="true" hidden="false" outlineLevel="0" max="16" min="16" style="0" width="14.51"/>
    <col collapsed="false" customWidth="true" hidden="false" outlineLevel="0" max="17" min="17" style="0" width="15.66"/>
    <col collapsed="false" customWidth="true" hidden="false" outlineLevel="0" max="18" min="18" style="0" width="13.16"/>
  </cols>
  <sheetData>
    <row r="1" customFormat="false" ht="18" hidden="false" customHeight="true" outlineLevel="0" collapsed="false">
      <c r="A1" s="1" t="s">
        <v>0</v>
      </c>
    </row>
    <row r="2" customFormat="false" ht="15" hidden="false" customHeight="false" outlineLevel="0" collapsed="false">
      <c r="A2" s="2"/>
    </row>
    <row r="3" customFormat="false" ht="15" hidden="false" customHeight="false" outlineLevel="0" collapsed="false">
      <c r="A3" s="3"/>
    </row>
    <row r="5" customFormat="false" ht="15.75" hidden="false" customHeight="true" outlineLevel="0" collapsed="false">
      <c r="A5" s="4" t="s">
        <v>1</v>
      </c>
    </row>
    <row r="6" customFormat="false" ht="16.5" hidden="false" customHeight="true" outlineLevel="0" collapsed="false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K6" s="5" t="s">
        <v>11</v>
      </c>
      <c r="L6" s="5" t="s">
        <v>12</v>
      </c>
      <c r="M6" s="5" t="s">
        <v>13</v>
      </c>
      <c r="N6" s="5" t="s">
        <v>14</v>
      </c>
      <c r="O6" s="5" t="s">
        <v>15</v>
      </c>
      <c r="P6" s="5" t="s">
        <v>16</v>
      </c>
    </row>
    <row r="7" customFormat="false" ht="15" hidden="false" customHeight="false" outlineLevel="0" collapsed="false">
      <c r="A7" s="6" t="s">
        <v>17</v>
      </c>
      <c r="B7" s="6" t="s">
        <v>18</v>
      </c>
      <c r="C7" s="7" t="n">
        <v>25000</v>
      </c>
      <c r="D7" s="7" t="n">
        <v>25000</v>
      </c>
      <c r="E7" s="7" t="n">
        <v>33000</v>
      </c>
      <c r="F7" s="7" t="n">
        <v>33000</v>
      </c>
      <c r="G7" s="7" t="n">
        <v>8000</v>
      </c>
      <c r="H7" s="7" t="n">
        <v>11300</v>
      </c>
      <c r="I7" s="7" t="n">
        <v>11300</v>
      </c>
      <c r="K7" s="7" t="n">
        <v>11400</v>
      </c>
      <c r="L7" s="7" t="n">
        <v>8000</v>
      </c>
      <c r="M7" s="7" t="n">
        <v>8000</v>
      </c>
      <c r="N7" s="7" t="n">
        <v>0</v>
      </c>
      <c r="O7" s="7" t="n">
        <v>0</v>
      </c>
      <c r="P7" s="7" t="n">
        <f aca="false">SUM(C7:O7)</f>
        <v>174000</v>
      </c>
    </row>
    <row r="8" customFormat="false" ht="15" hidden="false" customHeight="false" outlineLevel="0" collapsed="false">
      <c r="A8" s="6" t="s">
        <v>19</v>
      </c>
      <c r="B8" s="6" t="s">
        <v>20</v>
      </c>
      <c r="C8" s="7" t="n">
        <v>750</v>
      </c>
      <c r="D8" s="7" t="n">
        <v>0</v>
      </c>
      <c r="E8" s="7" t="n">
        <v>2250</v>
      </c>
      <c r="F8" s="7" t="n">
        <v>10000</v>
      </c>
      <c r="G8" s="7" t="n">
        <v>3500</v>
      </c>
      <c r="H8" s="7" t="n">
        <v>8500</v>
      </c>
      <c r="I8" s="7" t="n">
        <v>3500</v>
      </c>
      <c r="K8" s="7" t="n">
        <v>3500</v>
      </c>
      <c r="L8" s="7" t="n">
        <v>3500</v>
      </c>
      <c r="M8" s="7" t="n">
        <v>0</v>
      </c>
      <c r="N8" s="7" t="n">
        <v>0</v>
      </c>
      <c r="O8" s="7" t="n">
        <v>0</v>
      </c>
      <c r="P8" s="7" t="n">
        <f aca="false">SUM(C8:O8)</f>
        <v>35500</v>
      </c>
    </row>
    <row r="9" customFormat="false" ht="15" hidden="false" customHeight="false" outlineLevel="0" collapsed="false">
      <c r="A9" s="6" t="s">
        <v>21</v>
      </c>
      <c r="B9" s="6" t="s">
        <v>22</v>
      </c>
      <c r="C9" s="7" t="n">
        <v>0</v>
      </c>
      <c r="D9" s="7" t="n">
        <v>0</v>
      </c>
      <c r="E9" s="7" t="n">
        <v>15000</v>
      </c>
      <c r="F9" s="7" t="n">
        <v>30000</v>
      </c>
      <c r="G9" s="7" t="n">
        <v>33000</v>
      </c>
      <c r="H9" s="7" t="n">
        <v>35000</v>
      </c>
      <c r="I9" s="7" t="n">
        <v>13500</v>
      </c>
      <c r="K9" s="7" t="n">
        <v>5000</v>
      </c>
      <c r="L9" s="7" t="n">
        <v>6000</v>
      </c>
      <c r="M9" s="7" t="n">
        <v>1500</v>
      </c>
      <c r="N9" s="7" t="n">
        <v>0</v>
      </c>
      <c r="O9" s="7" t="n">
        <v>0</v>
      </c>
      <c r="P9" s="7" t="n">
        <f aca="false">SUM(C9:O9)</f>
        <v>139000</v>
      </c>
    </row>
    <row r="10" customFormat="false" ht="15" hidden="false" customHeight="false" outlineLevel="0" collapsed="false">
      <c r="A10" s="6" t="s">
        <v>23</v>
      </c>
      <c r="B10" s="6" t="s">
        <v>24</v>
      </c>
      <c r="C10" s="7" t="n">
        <v>6000</v>
      </c>
      <c r="D10" s="7" t="n">
        <v>15000</v>
      </c>
      <c r="E10" s="7" t="n">
        <v>11000</v>
      </c>
      <c r="F10" s="7" t="n">
        <v>23000</v>
      </c>
      <c r="G10" s="7" t="n">
        <v>41500</v>
      </c>
      <c r="H10" s="7" t="n">
        <v>69754</v>
      </c>
      <c r="I10" s="7" t="n">
        <v>42518</v>
      </c>
      <c r="K10" s="7" t="n">
        <v>42518</v>
      </c>
      <c r="L10" s="7" t="n">
        <v>28000</v>
      </c>
      <c r="M10" s="7" t="n">
        <v>11000</v>
      </c>
      <c r="N10" s="7" t="n">
        <v>0</v>
      </c>
      <c r="O10" s="7" t="n">
        <v>0</v>
      </c>
      <c r="P10" s="7" t="n">
        <f aca="false">SUM(C10:O10)</f>
        <v>290290</v>
      </c>
    </row>
    <row r="11" customFormat="false" ht="15" hidden="false" customHeight="false" outlineLevel="0" collapsed="false">
      <c r="A11" s="6" t="s">
        <v>25</v>
      </c>
      <c r="B11" s="6" t="s">
        <v>26</v>
      </c>
      <c r="C11" s="7" t="n">
        <v>0</v>
      </c>
      <c r="D11" s="7" t="n">
        <v>0</v>
      </c>
      <c r="E11" s="7" t="n">
        <v>0</v>
      </c>
      <c r="F11" s="7" t="n">
        <v>0</v>
      </c>
      <c r="G11" s="7" t="n">
        <v>5000</v>
      </c>
      <c r="H11" s="7" t="n">
        <v>5000</v>
      </c>
      <c r="I11" s="7" t="n">
        <v>0</v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  <c r="P11" s="7" t="n">
        <f aca="false">SUM(C11:O11)</f>
        <v>10000</v>
      </c>
    </row>
    <row r="12" customFormat="false" ht="15" hidden="false" customHeight="false" outlineLevel="0" collapsed="false">
      <c r="A12" s="6" t="s">
        <v>27</v>
      </c>
      <c r="B12" s="6" t="s">
        <v>28</v>
      </c>
      <c r="C12" s="7" t="n">
        <v>0</v>
      </c>
      <c r="D12" s="7" t="n">
        <v>0</v>
      </c>
      <c r="E12" s="7" t="n">
        <v>0</v>
      </c>
      <c r="F12" s="7" t="n">
        <v>0</v>
      </c>
      <c r="G12" s="7" t="n">
        <v>2000</v>
      </c>
      <c r="H12" s="7" t="n">
        <v>6500</v>
      </c>
      <c r="I12" s="7" t="n">
        <v>6000</v>
      </c>
      <c r="K12" s="7" t="n">
        <v>5500</v>
      </c>
      <c r="L12" s="7" t="n">
        <v>4500</v>
      </c>
      <c r="M12" s="7" t="n">
        <v>0</v>
      </c>
      <c r="N12" s="7" t="n">
        <v>0</v>
      </c>
      <c r="O12" s="7" t="n">
        <v>0</v>
      </c>
      <c r="P12" s="7" t="n">
        <f aca="false">SUM(C12:O12)</f>
        <v>24500</v>
      </c>
    </row>
    <row r="13" customFormat="false" ht="15" hidden="false" customHeight="false" outlineLevel="0" collapsed="false">
      <c r="A13" s="6" t="s">
        <v>29</v>
      </c>
      <c r="B13" s="6" t="s">
        <v>30</v>
      </c>
      <c r="C13" s="7" t="n">
        <v>0</v>
      </c>
      <c r="D13" s="7" t="n">
        <v>0</v>
      </c>
      <c r="E13" s="7" t="n">
        <v>0</v>
      </c>
      <c r="F13" s="7" t="n">
        <v>0</v>
      </c>
      <c r="G13" s="7" t="n">
        <v>0</v>
      </c>
      <c r="H13" s="7" t="n">
        <v>0</v>
      </c>
      <c r="I13" s="7" t="n">
        <v>0</v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0</v>
      </c>
      <c r="P13" s="7" t="n">
        <f aca="false">SUM(C13:O13)</f>
        <v>0</v>
      </c>
    </row>
    <row r="14" customFormat="false" ht="15" hidden="false" customHeight="false" outlineLevel="0" collapsed="false">
      <c r="A14" s="6" t="s">
        <v>31</v>
      </c>
      <c r="B14" s="6" t="s">
        <v>32</v>
      </c>
      <c r="C14" s="7" t="n">
        <v>3000</v>
      </c>
      <c r="D14" s="7" t="n">
        <v>3000</v>
      </c>
      <c r="E14" s="7" t="n">
        <v>3000</v>
      </c>
      <c r="F14" s="7" t="n">
        <v>18000</v>
      </c>
      <c r="G14" s="7" t="n">
        <v>23000</v>
      </c>
      <c r="H14" s="7" t="n">
        <v>20500</v>
      </c>
      <c r="I14" s="7" t="n">
        <v>20500</v>
      </c>
      <c r="K14" s="7" t="n">
        <v>20500</v>
      </c>
      <c r="L14" s="7" t="n">
        <v>20500</v>
      </c>
      <c r="M14" s="7" t="n">
        <v>15500</v>
      </c>
      <c r="N14" s="7" t="n">
        <v>5500</v>
      </c>
      <c r="O14" s="7" t="n">
        <v>5500</v>
      </c>
      <c r="P14" s="7" t="n">
        <f aca="false">SUM(C14:O14)</f>
        <v>158500</v>
      </c>
    </row>
    <row r="15" customFormat="false" ht="15" hidden="false" customHeight="false" outlineLevel="0" collapsed="false">
      <c r="A15" s="6" t="s">
        <v>33</v>
      </c>
      <c r="B15" s="6" t="s">
        <v>34</v>
      </c>
      <c r="C15" s="7" t="n">
        <v>2000</v>
      </c>
      <c r="D15" s="7" t="n">
        <v>2000</v>
      </c>
      <c r="E15" s="7" t="n">
        <v>8000</v>
      </c>
      <c r="F15" s="7" t="n">
        <v>9000</v>
      </c>
      <c r="G15" s="7" t="n">
        <v>7500</v>
      </c>
      <c r="H15" s="7" t="n">
        <v>18000</v>
      </c>
      <c r="I15" s="7" t="n">
        <v>2500</v>
      </c>
      <c r="K15" s="7" t="n">
        <v>2500</v>
      </c>
      <c r="L15" s="7" t="n">
        <v>2500</v>
      </c>
      <c r="M15" s="7" t="n">
        <v>2000</v>
      </c>
      <c r="N15" s="7" t="n">
        <v>2000</v>
      </c>
      <c r="O15" s="7" t="n">
        <v>2000</v>
      </c>
      <c r="P15" s="7" t="n">
        <f aca="false">SUM(C15:O15)</f>
        <v>60000</v>
      </c>
    </row>
    <row r="16" customFormat="false" ht="15" hidden="false" customHeight="false" outlineLevel="0" collapsed="false">
      <c r="A16" s="6" t="s">
        <v>35</v>
      </c>
      <c r="B16" s="6" t="s">
        <v>36</v>
      </c>
      <c r="C16" s="7" t="n">
        <v>10000</v>
      </c>
      <c r="D16" s="7" t="n">
        <v>10000</v>
      </c>
      <c r="E16" s="7" t="n">
        <v>10000</v>
      </c>
      <c r="F16" s="7" t="n">
        <v>10000</v>
      </c>
      <c r="G16" s="7" t="n">
        <v>27000</v>
      </c>
      <c r="H16" s="7" t="n">
        <v>27000</v>
      </c>
      <c r="I16" s="7" t="n">
        <v>27000</v>
      </c>
      <c r="K16" s="7" t="n">
        <v>27000</v>
      </c>
      <c r="L16" s="7" t="n">
        <v>27000</v>
      </c>
      <c r="M16" s="7" t="n">
        <v>27000</v>
      </c>
      <c r="N16" s="7" t="n">
        <v>15000</v>
      </c>
      <c r="O16" s="7" t="n">
        <v>15000</v>
      </c>
      <c r="P16" s="7" t="n">
        <f aca="false">SUM(C16:O16)</f>
        <v>232000</v>
      </c>
    </row>
    <row r="17" customFormat="false" ht="15" hidden="false" customHeight="false" outlineLevel="0" collapsed="false">
      <c r="A17" s="6" t="s">
        <v>37</v>
      </c>
      <c r="B17" s="6" t="s">
        <v>38</v>
      </c>
      <c r="C17" s="7" t="n">
        <v>9400</v>
      </c>
      <c r="D17" s="7" t="n">
        <v>4400</v>
      </c>
      <c r="E17" s="7" t="n">
        <v>4400</v>
      </c>
      <c r="F17" s="7" t="n">
        <v>4400</v>
      </c>
      <c r="G17" s="7" t="n">
        <v>2900</v>
      </c>
      <c r="H17" s="7" t="n">
        <v>2900</v>
      </c>
      <c r="I17" s="7" t="n">
        <v>2900</v>
      </c>
      <c r="K17" s="7" t="n">
        <v>2900</v>
      </c>
      <c r="L17" s="7" t="n">
        <v>2900</v>
      </c>
      <c r="M17" s="7" t="n">
        <v>1900</v>
      </c>
      <c r="N17" s="7" t="n">
        <v>0</v>
      </c>
      <c r="O17" s="7" t="n">
        <v>0</v>
      </c>
      <c r="P17" s="7" t="n">
        <f aca="false">SUM(C17:O17)</f>
        <v>39000</v>
      </c>
    </row>
    <row r="18" customFormat="false" ht="15" hidden="false" customHeight="false" outlineLevel="0" collapsed="false">
      <c r="A18" s="8"/>
      <c r="B18" s="8" t="s">
        <v>39</v>
      </c>
      <c r="C18" s="9" t="n">
        <f aca="false">SUM(C7:C17)</f>
        <v>56150</v>
      </c>
      <c r="D18" s="9" t="n">
        <f aca="false">SUM(D7:D17)</f>
        <v>59400</v>
      </c>
      <c r="E18" s="9" t="n">
        <f aca="false">SUM(E7:E17)</f>
        <v>86650</v>
      </c>
      <c r="F18" s="9" t="n">
        <f aca="false">SUM(F7:F17)</f>
        <v>137400</v>
      </c>
      <c r="G18" s="9" t="n">
        <f aca="false">SUM(G7:G17)</f>
        <v>153400</v>
      </c>
      <c r="H18" s="9" t="n">
        <f aca="false">SUM(H7:H17)</f>
        <v>204454</v>
      </c>
      <c r="I18" s="9" t="n">
        <f aca="false">SUM(I7:I17)</f>
        <v>129718</v>
      </c>
      <c r="K18" s="9" t="n">
        <f aca="false">SUM(K7:K17)</f>
        <v>120818</v>
      </c>
      <c r="L18" s="9" t="n">
        <f aca="false">SUM(L7:L17)</f>
        <v>102900</v>
      </c>
      <c r="M18" s="9" t="n">
        <f aca="false">SUM(M7:M17)</f>
        <v>66900</v>
      </c>
      <c r="N18" s="9" t="n">
        <f aca="false">SUM(N7:N17)</f>
        <v>22500</v>
      </c>
      <c r="O18" s="9" t="n">
        <f aca="false">SUM(O7:O17)</f>
        <v>22500</v>
      </c>
      <c r="P18" s="9" t="n">
        <f aca="false">SUM(P7:P17)</f>
        <v>1162790</v>
      </c>
    </row>
    <row r="21" customFormat="false" ht="15.75" hidden="false" customHeight="true" outlineLevel="0" collapsed="false">
      <c r="A21" s="4" t="s">
        <v>40</v>
      </c>
    </row>
    <row r="22" customFormat="false" ht="30" hidden="false" customHeight="true" outlineLevel="0" collapsed="false">
      <c r="A22" s="5" t="s">
        <v>2</v>
      </c>
      <c r="B22" s="5" t="s">
        <v>3</v>
      </c>
      <c r="C22" s="5" t="s">
        <v>4</v>
      </c>
      <c r="D22" s="5" t="s">
        <v>5</v>
      </c>
      <c r="E22" s="5" t="s">
        <v>6</v>
      </c>
      <c r="F22" s="5" t="s">
        <v>7</v>
      </c>
      <c r="G22" s="5" t="s">
        <v>8</v>
      </c>
      <c r="H22" s="5" t="s">
        <v>9</v>
      </c>
      <c r="I22" s="5" t="s">
        <v>10</v>
      </c>
      <c r="J22" s="5" t="s">
        <v>41</v>
      </c>
      <c r="K22" s="5" t="s">
        <v>42</v>
      </c>
      <c r="L22" s="5" t="s">
        <v>43</v>
      </c>
      <c r="M22" s="5" t="s">
        <v>44</v>
      </c>
      <c r="N22" s="5" t="s">
        <v>45</v>
      </c>
      <c r="O22" s="5" t="s">
        <v>46</v>
      </c>
      <c r="P22" s="5" t="s">
        <v>47</v>
      </c>
      <c r="Q22" s="5" t="s">
        <v>48</v>
      </c>
      <c r="R22" s="5" t="s">
        <v>49</v>
      </c>
    </row>
    <row r="23" customFormat="false" ht="15" hidden="false" customHeight="false" outlineLevel="0" collapsed="false">
      <c r="A23" s="6" t="s">
        <v>17</v>
      </c>
      <c r="B23" s="6" t="s">
        <v>18</v>
      </c>
      <c r="C23" s="10" t="n">
        <v>0</v>
      </c>
      <c r="D23" s="10" t="n">
        <v>40208.08</v>
      </c>
      <c r="E23" s="10" t="n">
        <v>60609.47</v>
      </c>
      <c r="F23" s="10" t="n">
        <v>14795</v>
      </c>
      <c r="G23" s="10" t="n">
        <v>8276.95</v>
      </c>
      <c r="H23" s="10" t="n">
        <v>24542.15</v>
      </c>
      <c r="I23" s="10" t="n">
        <v>13596.36</v>
      </c>
      <c r="J23" s="7" t="n">
        <f aca="false">'MASTER BUDGET'!F6</f>
        <v>162028.01</v>
      </c>
      <c r="K23" s="11" t="n">
        <v>5000</v>
      </c>
      <c r="L23" s="11" t="n">
        <v>17000</v>
      </c>
      <c r="M23" s="11" t="n">
        <v>6000</v>
      </c>
      <c r="N23" s="11" t="n">
        <v>6000</v>
      </c>
      <c r="O23" s="11"/>
      <c r="P23" s="7" t="n">
        <f aca="false">SUM(J23:O23)</f>
        <v>196028.01</v>
      </c>
      <c r="Q23" s="7" t="n">
        <f aca="false">'MASTER BUDGET'!E6</f>
        <v>174000</v>
      </c>
      <c r="R23" s="7" t="n">
        <f aca="false">P23-Q23</f>
        <v>22028.01</v>
      </c>
    </row>
    <row r="24" customFormat="false" ht="15" hidden="false" customHeight="false" outlineLevel="0" collapsed="false">
      <c r="A24" s="6" t="s">
        <v>19</v>
      </c>
      <c r="B24" s="6" t="s">
        <v>20</v>
      </c>
      <c r="C24" s="10" t="n">
        <v>0</v>
      </c>
      <c r="D24" s="10" t="n">
        <v>2410</v>
      </c>
      <c r="E24" s="10" t="n">
        <v>833</v>
      </c>
      <c r="F24" s="10" t="n">
        <v>1987.5</v>
      </c>
      <c r="G24" s="10" t="n">
        <v>9048.9</v>
      </c>
      <c r="H24" s="10" t="n">
        <v>2770</v>
      </c>
      <c r="I24" s="10" t="n">
        <v>175</v>
      </c>
      <c r="J24" s="7" t="n">
        <f aca="false">'MASTER BUDGET'!F12</f>
        <v>17224.4</v>
      </c>
      <c r="K24" s="11" t="n">
        <v>0</v>
      </c>
      <c r="L24" s="11" t="n">
        <v>1000</v>
      </c>
      <c r="M24" s="11" t="n">
        <v>0</v>
      </c>
      <c r="N24" s="11" t="n">
        <v>0</v>
      </c>
      <c r="O24" s="11" t="n">
        <v>0</v>
      </c>
      <c r="P24" s="7" t="n">
        <f aca="false">SUM(J24:O24)</f>
        <v>18224.4</v>
      </c>
      <c r="Q24" s="7" t="n">
        <f aca="false">'MASTER BUDGET'!E12</f>
        <v>35500</v>
      </c>
      <c r="R24" s="7" t="n">
        <f aca="false">P24-Q24</f>
        <v>-17275.6</v>
      </c>
    </row>
    <row r="25" customFormat="false" ht="15" hidden="false" customHeight="false" outlineLevel="0" collapsed="false">
      <c r="A25" s="6" t="s">
        <v>21</v>
      </c>
      <c r="B25" s="6" t="s">
        <v>22</v>
      </c>
      <c r="C25" s="10" t="n">
        <v>0</v>
      </c>
      <c r="D25" s="10" t="n">
        <v>11929.74</v>
      </c>
      <c r="E25" s="10" t="n">
        <v>201.39</v>
      </c>
      <c r="F25" s="10" t="n">
        <v>25971.64</v>
      </c>
      <c r="G25" s="10" t="n">
        <v>1840.46</v>
      </c>
      <c r="H25" s="10" t="n">
        <v>18250.09</v>
      </c>
      <c r="I25" s="10" t="n">
        <v>591.37</v>
      </c>
      <c r="J25" s="7" t="n">
        <f aca="false">'MASTER BUDGET'!F18</f>
        <v>58784.69</v>
      </c>
      <c r="K25" s="11" t="n">
        <v>825</v>
      </c>
      <c r="L25" s="11" t="n">
        <v>6000</v>
      </c>
      <c r="M25" s="11" t="n">
        <v>1500</v>
      </c>
      <c r="N25" s="11" t="n">
        <v>0</v>
      </c>
      <c r="O25" s="11" t="n">
        <v>0</v>
      </c>
      <c r="P25" s="7" t="n">
        <f aca="false">SUM(J25:O25)</f>
        <v>67109.69</v>
      </c>
      <c r="Q25" s="7" t="n">
        <f aca="false">'MASTER BUDGET'!E18</f>
        <v>139000</v>
      </c>
      <c r="R25" s="7" t="n">
        <f aca="false">P25-Q25</f>
        <v>-71890.31</v>
      </c>
    </row>
    <row r="26" customFormat="false" ht="15" hidden="false" customHeight="false" outlineLevel="0" collapsed="false">
      <c r="A26" s="6" t="s">
        <v>23</v>
      </c>
      <c r="B26" s="6" t="s">
        <v>24</v>
      </c>
      <c r="C26" s="10" t="n">
        <v>71000</v>
      </c>
      <c r="D26" s="10" t="n">
        <v>0</v>
      </c>
      <c r="E26" s="10" t="n">
        <v>3500</v>
      </c>
      <c r="F26" s="10" t="n">
        <v>0</v>
      </c>
      <c r="G26" s="10" t="n">
        <v>64432</v>
      </c>
      <c r="H26" s="10" t="n">
        <v>0</v>
      </c>
      <c r="I26" s="10" t="n">
        <v>0</v>
      </c>
      <c r="J26" s="7" t="n">
        <f aca="false">'MASTER BUDGET'!F27</f>
        <v>138932</v>
      </c>
      <c r="K26" s="11" t="n">
        <v>59423</v>
      </c>
      <c r="L26" s="11"/>
      <c r="M26" s="11" t="n">
        <v>12000</v>
      </c>
      <c r="N26" s="11" t="n">
        <v>12000</v>
      </c>
      <c r="O26" s="11" t="n">
        <v>12000</v>
      </c>
      <c r="P26" s="7" t="n">
        <f aca="false">SUM(J26:O26)</f>
        <v>234355</v>
      </c>
      <c r="Q26" s="7" t="n">
        <f aca="false">'MASTER BUDGET'!E27</f>
        <v>290290</v>
      </c>
      <c r="R26" s="7" t="n">
        <f aca="false">P26-Q26</f>
        <v>-55935</v>
      </c>
    </row>
    <row r="27" customFormat="false" ht="15" hidden="false" customHeight="false" outlineLevel="0" collapsed="false">
      <c r="A27" s="6" t="s">
        <v>25</v>
      </c>
      <c r="B27" s="6" t="s">
        <v>26</v>
      </c>
      <c r="C27" s="10" t="n">
        <v>0</v>
      </c>
      <c r="D27" s="10" t="n">
        <v>0</v>
      </c>
      <c r="E27" s="10" t="n">
        <v>0</v>
      </c>
      <c r="F27" s="10" t="n">
        <v>0</v>
      </c>
      <c r="G27" s="10" t="n">
        <v>0</v>
      </c>
      <c r="H27" s="10" t="n">
        <v>0</v>
      </c>
      <c r="I27" s="10" t="n">
        <v>0</v>
      </c>
      <c r="J27" s="7" t="n">
        <f aca="false">'MASTER BUDGET'!F35</f>
        <v>0</v>
      </c>
      <c r="K27" s="11" t="n">
        <v>0</v>
      </c>
      <c r="L27" s="11" t="n">
        <v>0</v>
      </c>
      <c r="M27" s="11" t="n">
        <v>0</v>
      </c>
      <c r="N27" s="11" t="n">
        <v>0</v>
      </c>
      <c r="O27" s="11" t="n">
        <v>0</v>
      </c>
      <c r="P27" s="7" t="n">
        <f aca="false">SUM(J27:O27)</f>
        <v>0</v>
      </c>
      <c r="Q27" s="7" t="n">
        <f aca="false">'MASTER BUDGET'!E35</f>
        <v>10000</v>
      </c>
      <c r="R27" s="7" t="n">
        <f aca="false">P27-Q27</f>
        <v>-10000</v>
      </c>
    </row>
    <row r="28" customFormat="false" ht="15" hidden="false" customHeight="false" outlineLevel="0" collapsed="false">
      <c r="A28" s="6" t="s">
        <v>27</v>
      </c>
      <c r="B28" s="6" t="s">
        <v>28</v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4518.4</v>
      </c>
      <c r="H28" s="10" t="n">
        <v>10277.95</v>
      </c>
      <c r="I28" s="10" t="n">
        <v>0</v>
      </c>
      <c r="J28" s="7" t="n">
        <f aca="false">'MASTER BUDGET'!F41</f>
        <v>14796.35</v>
      </c>
      <c r="K28" s="11" t="n">
        <v>5000</v>
      </c>
      <c r="L28" s="11" t="n">
        <v>5000</v>
      </c>
      <c r="M28" s="11" t="n">
        <v>2500</v>
      </c>
      <c r="N28" s="11" t="n">
        <v>0</v>
      </c>
      <c r="O28" s="11" t="n">
        <v>0</v>
      </c>
      <c r="P28" s="7" t="n">
        <f aca="false">SUM(J28:O28)</f>
        <v>27296.35</v>
      </c>
      <c r="Q28" s="7" t="n">
        <f aca="false">'MASTER BUDGET'!E41</f>
        <v>24500</v>
      </c>
      <c r="R28" s="7" t="n">
        <f aca="false">P28-Q28</f>
        <v>2796.35</v>
      </c>
    </row>
    <row r="29" customFormat="false" ht="15" hidden="false" customHeight="false" outlineLevel="0" collapsed="false">
      <c r="A29" s="6" t="s">
        <v>29</v>
      </c>
      <c r="B29" s="6" t="s">
        <v>30</v>
      </c>
      <c r="C29" s="10" t="n">
        <v>0</v>
      </c>
      <c r="D29" s="10" t="n">
        <v>0</v>
      </c>
      <c r="E29" s="10" t="n">
        <v>0</v>
      </c>
      <c r="F29" s="10" t="n">
        <v>0</v>
      </c>
      <c r="G29" s="10" t="n">
        <v>0</v>
      </c>
      <c r="H29" s="10" t="n">
        <v>0</v>
      </c>
      <c r="I29" s="10" t="n">
        <v>0</v>
      </c>
      <c r="J29" s="7" t="n">
        <f aca="false">'MASTER BUDGET'!F47</f>
        <v>0</v>
      </c>
      <c r="K29" s="11" t="n">
        <v>0</v>
      </c>
      <c r="L29" s="11" t="n">
        <v>0</v>
      </c>
      <c r="M29" s="11" t="n">
        <v>0</v>
      </c>
      <c r="N29" s="11" t="n">
        <v>0</v>
      </c>
      <c r="O29" s="11" t="n">
        <v>0</v>
      </c>
      <c r="P29" s="7" t="n">
        <f aca="false">SUM(J29:O29)</f>
        <v>0</v>
      </c>
      <c r="Q29" s="7" t="n">
        <f aca="false">'MASTER BUDGET'!E47</f>
        <v>0</v>
      </c>
      <c r="R29" s="7" t="n">
        <f aca="false">P29-Q29</f>
        <v>0</v>
      </c>
    </row>
    <row r="30" customFormat="false" ht="15" hidden="false" customHeight="false" outlineLevel="0" collapsed="false">
      <c r="A30" s="6" t="s">
        <v>31</v>
      </c>
      <c r="B30" s="6" t="s">
        <v>32</v>
      </c>
      <c r="C30" s="10" t="n">
        <v>0</v>
      </c>
      <c r="D30" s="10" t="n">
        <v>2438</v>
      </c>
      <c r="E30" s="10" t="n">
        <v>2275.57</v>
      </c>
      <c r="F30" s="10" t="n">
        <v>22107.98</v>
      </c>
      <c r="G30" s="10" t="n">
        <v>5686.85</v>
      </c>
      <c r="H30" s="10" t="n">
        <v>4882.1</v>
      </c>
      <c r="I30" s="10" t="n">
        <v>7626.05</v>
      </c>
      <c r="J30" s="7" t="n">
        <f aca="false">'MASTER BUDGET'!F50</f>
        <v>45016.55</v>
      </c>
      <c r="K30" s="11" t="n">
        <v>10000</v>
      </c>
      <c r="L30" s="11" t="n">
        <v>10000</v>
      </c>
      <c r="M30" s="11" t="n">
        <v>10000</v>
      </c>
      <c r="N30" s="11" t="n">
        <v>800</v>
      </c>
      <c r="O30" s="11" t="n">
        <v>800</v>
      </c>
      <c r="P30" s="7" t="n">
        <f aca="false">SUM(J30:O30)</f>
        <v>76616.55</v>
      </c>
      <c r="Q30" s="7" t="n">
        <f aca="false">'MASTER BUDGET'!E50</f>
        <v>158500</v>
      </c>
      <c r="R30" s="7" t="n">
        <f aca="false">P30-Q30</f>
        <v>-81883.45</v>
      </c>
    </row>
    <row r="31" customFormat="false" ht="15" hidden="false" customHeight="false" outlineLevel="0" collapsed="false">
      <c r="A31" s="6" t="s">
        <v>33</v>
      </c>
      <c r="B31" s="6" t="s">
        <v>34</v>
      </c>
      <c r="C31" s="10" t="n">
        <v>2000</v>
      </c>
      <c r="D31" s="10" t="n">
        <v>2303.11</v>
      </c>
      <c r="E31" s="10" t="n">
        <v>3848.95</v>
      </c>
      <c r="F31" s="10" t="n">
        <v>3788.58</v>
      </c>
      <c r="G31" s="10" t="n">
        <v>2191.27</v>
      </c>
      <c r="H31" s="10" t="n">
        <v>2242.63</v>
      </c>
      <c r="I31" s="10" t="n">
        <v>2179.38</v>
      </c>
      <c r="J31" s="7" t="n">
        <f aca="false">'MASTER BUDGET'!F60</f>
        <v>18553.92</v>
      </c>
      <c r="K31" s="11" t="n">
        <v>2500</v>
      </c>
      <c r="L31" s="11" t="n">
        <v>2500</v>
      </c>
      <c r="M31" s="11" t="n">
        <v>2000</v>
      </c>
      <c r="N31" s="11" t="n">
        <v>2000</v>
      </c>
      <c r="O31" s="11" t="n">
        <v>2000</v>
      </c>
      <c r="P31" s="7" t="n">
        <f aca="false">SUM(J31:O31)</f>
        <v>29553.92</v>
      </c>
      <c r="Q31" s="7" t="n">
        <f aca="false">'MASTER BUDGET'!E60</f>
        <v>60000</v>
      </c>
      <c r="R31" s="7" t="n">
        <f aca="false">P31-Q31</f>
        <v>-30446.08</v>
      </c>
    </row>
    <row r="32" customFormat="false" ht="15" hidden="false" customHeight="false" outlineLevel="0" collapsed="false">
      <c r="A32" s="6" t="s">
        <v>35</v>
      </c>
      <c r="B32" s="6" t="s">
        <v>36</v>
      </c>
      <c r="C32" s="10" t="n">
        <v>16861</v>
      </c>
      <c r="D32" s="10" t="n">
        <v>15000</v>
      </c>
      <c r="E32" s="10" t="n">
        <v>15000</v>
      </c>
      <c r="F32" s="10" t="n">
        <v>15000</v>
      </c>
      <c r="G32" s="10" t="n">
        <v>16075</v>
      </c>
      <c r="H32" s="10" t="n">
        <v>15000</v>
      </c>
      <c r="I32" s="10" t="n">
        <v>18500</v>
      </c>
      <c r="J32" s="7" t="n">
        <f aca="false">'MASTER BUDGET'!F67</f>
        <v>111436</v>
      </c>
      <c r="K32" s="11" t="n">
        <v>18500</v>
      </c>
      <c r="L32" s="11" t="n">
        <v>18500</v>
      </c>
      <c r="M32" s="11" t="n">
        <v>18500</v>
      </c>
      <c r="N32" s="11" t="n">
        <v>15000</v>
      </c>
      <c r="O32" s="11" t="n">
        <v>15000</v>
      </c>
      <c r="P32" s="7" t="n">
        <f aca="false">SUM(J32:O32)</f>
        <v>196936</v>
      </c>
      <c r="Q32" s="7" t="n">
        <f aca="false">'MASTER BUDGET'!E67</f>
        <v>232000</v>
      </c>
      <c r="R32" s="7" t="n">
        <f aca="false">P32-Q32</f>
        <v>-35064</v>
      </c>
    </row>
    <row r="33" customFormat="false" ht="15" hidden="false" customHeight="false" outlineLevel="0" collapsed="false">
      <c r="A33" s="6" t="s">
        <v>37</v>
      </c>
      <c r="B33" s="6" t="s">
        <v>38</v>
      </c>
      <c r="C33" s="10" t="n">
        <v>10443.74</v>
      </c>
      <c r="D33" s="10" t="n">
        <v>10758.19</v>
      </c>
      <c r="E33" s="10" t="n">
        <v>10191.99</v>
      </c>
      <c r="F33" s="10" t="n">
        <v>10492.38</v>
      </c>
      <c r="G33" s="10" t="n">
        <v>16329.81</v>
      </c>
      <c r="H33" s="10" t="n">
        <v>4916.24</v>
      </c>
      <c r="I33" s="10" t="n">
        <v>958.48</v>
      </c>
      <c r="J33" s="7" t="n">
        <f aca="false">'MASTER BUDGET'!F75</f>
        <v>64090.83</v>
      </c>
      <c r="K33" s="11" t="n">
        <v>18500</v>
      </c>
      <c r="L33" s="11" t="n">
        <v>8500</v>
      </c>
      <c r="M33" s="11" t="n">
        <v>4000</v>
      </c>
      <c r="N33" s="11" t="n">
        <v>0</v>
      </c>
      <c r="O33" s="11" t="n">
        <v>0</v>
      </c>
      <c r="P33" s="7" t="n">
        <f aca="false">SUM(J33:O33)</f>
        <v>95090.83</v>
      </c>
      <c r="Q33" s="7" t="n">
        <f aca="false">'MASTER BUDGET'!E75</f>
        <v>39000</v>
      </c>
      <c r="R33" s="7" t="n">
        <f aca="false">P33-Q33</f>
        <v>56090.83</v>
      </c>
    </row>
    <row r="34" customFormat="false" ht="15" hidden="false" customHeight="false" outlineLevel="0" collapsed="false">
      <c r="A34" s="8"/>
      <c r="B34" s="8" t="s">
        <v>39</v>
      </c>
      <c r="C34" s="9" t="n">
        <f aca="false">SUM(C23:C33)</f>
        <v>100304.74</v>
      </c>
      <c r="D34" s="9" t="n">
        <f aca="false">SUM(D23:D33)</f>
        <v>85047.12</v>
      </c>
      <c r="E34" s="9" t="n">
        <f aca="false">SUM(E23:E33)</f>
        <v>96460.37</v>
      </c>
      <c r="F34" s="9" t="n">
        <f aca="false">SUM(F23:F33)</f>
        <v>94143.08</v>
      </c>
      <c r="G34" s="9" t="n">
        <f aca="false">SUM(G23:G33)</f>
        <v>128399.64</v>
      </c>
      <c r="H34" s="9" t="n">
        <f aca="false">SUM(H23:H33)</f>
        <v>82881.16</v>
      </c>
      <c r="I34" s="9" t="n">
        <f aca="false">SUM(I23:I33)</f>
        <v>43626.64</v>
      </c>
      <c r="J34" s="9" t="n">
        <f aca="false">SUM(J23:J33)</f>
        <v>630862.75</v>
      </c>
      <c r="K34" s="9" t="n">
        <f aca="false">SUM(K23:K33)</f>
        <v>119748</v>
      </c>
      <c r="L34" s="9" t="n">
        <f aca="false">SUM(L23:L33)</f>
        <v>68500</v>
      </c>
      <c r="M34" s="9" t="n">
        <f aca="false">SUM(M23:M33)</f>
        <v>56500</v>
      </c>
      <c r="N34" s="9" t="n">
        <f aca="false">SUM(N23:N33)</f>
        <v>35800</v>
      </c>
      <c r="O34" s="9" t="n">
        <f aca="false">SUM(O23:O33)</f>
        <v>29800</v>
      </c>
      <c r="P34" s="9" t="n">
        <f aca="false">SUM(P23:P33)</f>
        <v>941210.75</v>
      </c>
      <c r="Q34" s="9" t="n">
        <f aca="false">SUM(Q23:Q33)</f>
        <v>1162790</v>
      </c>
      <c r="R34" s="9" t="n">
        <f aca="false">SUM(R23:R33)</f>
        <v>-221579.25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82"/>
  <sheetViews>
    <sheetView showFormulas="false" showGridLines="false" showRowColHeaders="true" showZeros="true" rightToLeft="false" tabSelected="false" showOutlineSymbols="true" defaultGridColor="true" view="normal" topLeftCell="A1" colorId="64" zoomScale="140" zoomScaleNormal="140" zoomScalePageLayoutView="100" workbookViewId="0">
      <pane xSplit="0" ySplit="5" topLeftCell="A27" activePane="bottomLeft" state="frozen"/>
      <selection pane="topLeft" activeCell="A1" activeCellId="0" sqref="A1"/>
      <selection pane="bottomLeft" activeCell="K22" activeCellId="0" sqref="K22"/>
    </sheetView>
  </sheetViews>
  <sheetFormatPr defaultColWidth="8.6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22"/>
    <col collapsed="false" customWidth="true" hidden="false" outlineLevel="0" max="3" min="3" style="0" width="42"/>
    <col collapsed="false" customWidth="true" hidden="true" outlineLevel="0" max="4" min="4" style="0" width="16"/>
    <col collapsed="false" customWidth="true" hidden="false" outlineLevel="0" max="7" min="5" style="0" width="14"/>
    <col collapsed="false" customWidth="true" hidden="false" outlineLevel="0" max="8" min="8" style="12" width="6.67"/>
    <col collapsed="false" customWidth="true" hidden="false" outlineLevel="0" max="9" min="9" style="0" width="55"/>
  </cols>
  <sheetData>
    <row r="1" customFormat="false" ht="18" hidden="false" customHeight="true" outlineLevel="0" collapsed="false">
      <c r="A1" s="1" t="s">
        <v>50</v>
      </c>
    </row>
    <row r="2" customFormat="false" ht="15" hidden="false" customHeight="false" outlineLevel="0" collapsed="false">
      <c r="A2" s="2" t="s">
        <v>51</v>
      </c>
    </row>
    <row r="3" customFormat="false" ht="15" hidden="false" customHeight="false" outlineLevel="0" collapsed="false">
      <c r="A3" s="3"/>
    </row>
    <row r="5" customFormat="false" ht="51" hidden="false" customHeight="true" outlineLevel="0" collapsed="false">
      <c r="A5" s="5" t="s">
        <v>2</v>
      </c>
      <c r="B5" s="5" t="s">
        <v>52</v>
      </c>
      <c r="C5" s="5" t="s">
        <v>53</v>
      </c>
      <c r="D5" s="5" t="s">
        <v>54</v>
      </c>
      <c r="E5" s="5" t="s">
        <v>55</v>
      </c>
      <c r="F5" s="5" t="s">
        <v>56</v>
      </c>
      <c r="G5" s="5" t="s">
        <v>57</v>
      </c>
      <c r="H5" s="13" t="s">
        <v>58</v>
      </c>
      <c r="I5" s="5" t="s">
        <v>59</v>
      </c>
    </row>
    <row r="6" customFormat="false" ht="15" hidden="false" customHeight="false" outlineLevel="0" collapsed="false">
      <c r="A6" s="14" t="s">
        <v>17</v>
      </c>
      <c r="B6" s="14" t="s">
        <v>60</v>
      </c>
      <c r="C6" s="14"/>
      <c r="D6" s="15" t="n">
        <f aca="false">SUM(D7:D11)</f>
        <v>525522</v>
      </c>
      <c r="E6" s="15" t="n">
        <f aca="false">SUM(E7:E11)</f>
        <v>174000</v>
      </c>
      <c r="F6" s="15" t="n">
        <f aca="false">SUM(F7:F11)</f>
        <v>162028.01</v>
      </c>
      <c r="G6" s="15" t="n">
        <f aca="false">E6-F6</f>
        <v>11971.99</v>
      </c>
      <c r="H6" s="16" t="n">
        <f aca="false">IF(E6=0,0,F6/E6)</f>
        <v>0.931195459770115</v>
      </c>
      <c r="I6" s="14"/>
    </row>
    <row r="7" customFormat="false" ht="31.5" hidden="false" customHeight="true" outlineLevel="0" collapsed="false">
      <c r="A7" s="17" t="s">
        <v>61</v>
      </c>
      <c r="B7" s="17"/>
      <c r="C7" s="17" t="s">
        <v>62</v>
      </c>
      <c r="D7" s="18" t="n">
        <v>156685</v>
      </c>
      <c r="E7" s="18" t="n">
        <v>0</v>
      </c>
      <c r="F7" s="18" t="n">
        <f aca="false">SUMIFS('TRANSACTION LOG'!$D$5:$D$263,'TRANSACTION LOG'!$E$5:$E$263,A7,'TRANSACTION LOG'!$K$5:$K$263,1)</f>
        <v>0</v>
      </c>
      <c r="G7" s="18" t="n">
        <f aca="false">E7-F7</f>
        <v>0</v>
      </c>
      <c r="H7" s="19" t="n">
        <f aca="false">IF(E7=0,0,F7/E7)</f>
        <v>0</v>
      </c>
      <c r="I7" s="17"/>
    </row>
    <row r="8" customFormat="false" ht="31.5" hidden="false" customHeight="true" outlineLevel="0" collapsed="false">
      <c r="A8" s="17" t="s">
        <v>63</v>
      </c>
      <c r="B8" s="17"/>
      <c r="C8" s="17" t="s">
        <v>64</v>
      </c>
      <c r="D8" s="18" t="n">
        <v>281863</v>
      </c>
      <c r="E8" s="18" t="n">
        <v>100000</v>
      </c>
      <c r="F8" s="18" t="n">
        <f aca="false">SUMIFS('TRANSACTION LOG'!$D$5:$D$263,'TRANSACTION LOG'!$E$5:$E$263,A8,'TRANSACTION LOG'!$K$5:$K$263,1)</f>
        <v>100992.66</v>
      </c>
      <c r="G8" s="18" t="n">
        <f aca="false">E8-F8</f>
        <v>-992.660000000004</v>
      </c>
      <c r="H8" s="19" t="n">
        <f aca="false">IF(E8=0,0,F8/E8)</f>
        <v>1.0099266</v>
      </c>
      <c r="I8" s="17" t="s">
        <v>65</v>
      </c>
    </row>
    <row r="9" customFormat="false" ht="15.75" hidden="false" customHeight="true" outlineLevel="0" collapsed="false">
      <c r="A9" s="17" t="s">
        <v>66</v>
      </c>
      <c r="B9" s="17"/>
      <c r="C9" s="17" t="s">
        <v>67</v>
      </c>
      <c r="D9" s="18" t="n">
        <v>77958</v>
      </c>
      <c r="E9" s="18" t="n">
        <v>64000</v>
      </c>
      <c r="F9" s="18" t="n">
        <f aca="false">SUMIFS('TRANSACTION LOG'!$D$5:$D$263,'TRANSACTION LOG'!$E$5:$E$263,A9,'TRANSACTION LOG'!$K$5:$K$263,1)</f>
        <v>50324.49</v>
      </c>
      <c r="G9" s="18" t="n">
        <f aca="false">E9-F9</f>
        <v>13675.51</v>
      </c>
      <c r="H9" s="19" t="n">
        <f aca="false">IF(E9=0,0,F9/E9)</f>
        <v>0.78632015625</v>
      </c>
      <c r="I9" s="17" t="s">
        <v>68</v>
      </c>
    </row>
    <row r="10" customFormat="false" ht="15.75" hidden="false" customHeight="true" outlineLevel="0" collapsed="false">
      <c r="A10" s="17" t="s">
        <v>69</v>
      </c>
      <c r="B10" s="17"/>
      <c r="C10" s="17" t="s">
        <v>70</v>
      </c>
      <c r="D10" s="18" t="n">
        <v>9016</v>
      </c>
      <c r="E10" s="18" t="n">
        <v>10000</v>
      </c>
      <c r="F10" s="18" t="n">
        <f aca="false">SUMIFS('TRANSACTION LOG'!$D$5:$D$263,'TRANSACTION LOG'!$E$5:$E$263,A10,'TRANSACTION LOG'!$K$5:$K$263,1)</f>
        <v>10710.86</v>
      </c>
      <c r="G10" s="18" t="n">
        <f aca="false">E10-F10</f>
        <v>-710.860000000001</v>
      </c>
      <c r="H10" s="19" t="n">
        <f aca="false">IF(E10=0,0,F10/E10)</f>
        <v>1.071086</v>
      </c>
      <c r="I10" s="17"/>
    </row>
    <row r="11" customFormat="false" ht="15.75" hidden="false" customHeight="true" outlineLevel="0" collapsed="false">
      <c r="A11" s="17" t="s">
        <v>71</v>
      </c>
      <c r="B11" s="17"/>
      <c r="C11" s="17" t="s">
        <v>72</v>
      </c>
      <c r="D11" s="18" t="n">
        <v>0</v>
      </c>
      <c r="E11" s="18" t="n">
        <v>0</v>
      </c>
      <c r="F11" s="18" t="n">
        <f aca="false">SUMIFS('TRANSACTION LOG'!$D$5:$D$263,'TRANSACTION LOG'!$E$5:$E$263,A11,'TRANSACTION LOG'!$K$5:$K$263,1)</f>
        <v>0</v>
      </c>
      <c r="G11" s="18" t="n">
        <f aca="false">E11-F11</f>
        <v>0</v>
      </c>
      <c r="H11" s="19" t="n">
        <f aca="false">IF(E11=0,0,F11/E11)</f>
        <v>0</v>
      </c>
      <c r="I11" s="17"/>
    </row>
    <row r="12" customFormat="false" ht="15" hidden="false" customHeight="false" outlineLevel="0" collapsed="false">
      <c r="A12" s="14" t="s">
        <v>19</v>
      </c>
      <c r="B12" s="14" t="s">
        <v>73</v>
      </c>
      <c r="C12" s="14"/>
      <c r="D12" s="15" t="n">
        <f aca="false">SUM(D13:D17)</f>
        <v>412233</v>
      </c>
      <c r="E12" s="15" t="n">
        <f aca="false">SUM(E13:E17)</f>
        <v>35500</v>
      </c>
      <c r="F12" s="15" t="n">
        <f aca="false">SUM(F13:F17)</f>
        <v>17224.4</v>
      </c>
      <c r="G12" s="15" t="n">
        <f aca="false">E12-F12</f>
        <v>18275.6</v>
      </c>
      <c r="H12" s="16" t="n">
        <f aca="false">IF(E12=0,0,F12/E12)</f>
        <v>0.485194366197183</v>
      </c>
      <c r="I12" s="14"/>
    </row>
    <row r="13" customFormat="false" ht="15.75" hidden="false" customHeight="true" outlineLevel="0" collapsed="false">
      <c r="A13" s="17" t="s">
        <v>74</v>
      </c>
      <c r="B13" s="17"/>
      <c r="C13" s="17" t="s">
        <v>75</v>
      </c>
      <c r="D13" s="18" t="n">
        <v>201820</v>
      </c>
      <c r="E13" s="18" t="n">
        <v>0</v>
      </c>
      <c r="F13" s="18" t="n">
        <f aca="false">SUMIFS('TRANSACTION LOG'!$D$5:$D$263,'TRANSACTION LOG'!$E$5:$E$263,A13,'TRANSACTION LOG'!$K$5:$K$263,1)</f>
        <v>10547.5</v>
      </c>
      <c r="G13" s="18" t="n">
        <f aca="false">E13-F13</f>
        <v>-10547.5</v>
      </c>
      <c r="H13" s="19" t="n">
        <f aca="false">IF(E12=0,0,F12/E12)</f>
        <v>0.485194366197183</v>
      </c>
      <c r="I13" s="17"/>
    </row>
    <row r="14" customFormat="false" ht="31.5" hidden="false" customHeight="true" outlineLevel="0" collapsed="false">
      <c r="A14" s="17" t="s">
        <v>76</v>
      </c>
      <c r="B14" s="17"/>
      <c r="C14" s="17" t="s">
        <v>77</v>
      </c>
      <c r="D14" s="18" t="n">
        <v>210413</v>
      </c>
      <c r="E14" s="18" t="n">
        <v>25000</v>
      </c>
      <c r="F14" s="18" t="n">
        <f aca="false">SUMIFS('TRANSACTION LOG'!$D$5:$D$263,'TRANSACTION LOG'!$E$5:$E$263,A14,'TRANSACTION LOG'!$K$5:$K$263,1)</f>
        <v>3953.1</v>
      </c>
      <c r="G14" s="18" t="n">
        <f aca="false">E14-F14</f>
        <v>21046.9</v>
      </c>
      <c r="H14" s="19" t="n">
        <f aca="false">IF(E13=0,0,F13/E13)</f>
        <v>0</v>
      </c>
      <c r="I14" s="17" t="s">
        <v>78</v>
      </c>
    </row>
    <row r="15" customFormat="false" ht="15.75" hidden="false" customHeight="true" outlineLevel="0" collapsed="false">
      <c r="A15" s="17" t="s">
        <v>79</v>
      </c>
      <c r="B15" s="17"/>
      <c r="C15" s="17" t="s">
        <v>80</v>
      </c>
      <c r="D15" s="18" t="n">
        <v>0</v>
      </c>
      <c r="E15" s="18" t="n">
        <v>3000</v>
      </c>
      <c r="F15" s="18" t="n">
        <f aca="false">SUMIFS('TRANSACTION LOG'!$D$5:$D$263,'TRANSACTION LOG'!$E$5:$E$263,A15,'TRANSACTION LOG'!$K$5:$K$263,1)</f>
        <v>1850.8</v>
      </c>
      <c r="G15" s="18" t="n">
        <f aca="false">E15-F15</f>
        <v>1149.2</v>
      </c>
      <c r="H15" s="19" t="n">
        <f aca="false">IF(E14=0,0,F14/E14)</f>
        <v>0.158124</v>
      </c>
      <c r="I15" s="17" t="s">
        <v>81</v>
      </c>
    </row>
    <row r="16" customFormat="false" ht="15.75" hidden="false" customHeight="true" outlineLevel="0" collapsed="false">
      <c r="A16" s="17" t="s">
        <v>82</v>
      </c>
      <c r="B16" s="17"/>
      <c r="C16" s="17" t="s">
        <v>83</v>
      </c>
      <c r="D16" s="18" t="n">
        <v>0</v>
      </c>
      <c r="E16" s="18" t="n">
        <v>7500</v>
      </c>
      <c r="F16" s="18" t="n">
        <f aca="false">SUMIFS('TRANSACTION LOG'!$D$5:$D$263,'TRANSACTION LOG'!$E$5:$E$263,A16,'TRANSACTION LOG'!$K$5:$K$263,1)</f>
        <v>873</v>
      </c>
      <c r="G16" s="18" t="n">
        <f aca="false">E16-F16</f>
        <v>6627</v>
      </c>
      <c r="H16" s="19" t="n">
        <f aca="false">IF(E15=0,0,F15/E15)</f>
        <v>0.616933333333333</v>
      </c>
      <c r="I16" s="17"/>
    </row>
    <row r="17" customFormat="false" ht="15.75" hidden="false" customHeight="true" outlineLevel="0" collapsed="false">
      <c r="A17" s="17" t="s">
        <v>84</v>
      </c>
      <c r="B17" s="17"/>
      <c r="C17" s="17" t="s">
        <v>85</v>
      </c>
      <c r="D17" s="18" t="n">
        <v>0</v>
      </c>
      <c r="E17" s="18" t="n">
        <v>0</v>
      </c>
      <c r="F17" s="18" t="n">
        <f aca="false">SUMIFS('TRANSACTION LOG'!$D$5:$D$263,'TRANSACTION LOG'!$E$5:$E$263,A17,'TRANSACTION LOG'!$K$5:$K$263,1)</f>
        <v>0</v>
      </c>
      <c r="G17" s="18" t="n">
        <f aca="false">E17-F17</f>
        <v>0</v>
      </c>
      <c r="H17" s="19" t="n">
        <f aca="false">IF(E16=0,0,F16/E16)</f>
        <v>0.1164</v>
      </c>
      <c r="I17" s="17" t="s">
        <v>86</v>
      </c>
    </row>
    <row r="18" customFormat="false" ht="15" hidden="false" customHeight="false" outlineLevel="0" collapsed="false">
      <c r="A18" s="14" t="s">
        <v>21</v>
      </c>
      <c r="B18" s="14" t="s">
        <v>87</v>
      </c>
      <c r="C18" s="14"/>
      <c r="D18" s="15" t="n">
        <f aca="false">SUM(D19:D26)</f>
        <v>150015</v>
      </c>
      <c r="E18" s="15" t="n">
        <f aca="false">SUM(E19:E26)</f>
        <v>139000</v>
      </c>
      <c r="F18" s="15" t="n">
        <f aca="false">SUM(F19:F26)</f>
        <v>58784.69</v>
      </c>
      <c r="G18" s="15" t="n">
        <f aca="false">E18-F18</f>
        <v>80215.31</v>
      </c>
      <c r="H18" s="16" t="n">
        <f aca="false">IF(E18=0,0,F18/E18)</f>
        <v>0.422911438848921</v>
      </c>
      <c r="I18" s="14"/>
    </row>
    <row r="19" customFormat="false" ht="31.5" hidden="false" customHeight="true" outlineLevel="0" collapsed="false">
      <c r="A19" s="17" t="s">
        <v>88</v>
      </c>
      <c r="B19" s="17"/>
      <c r="C19" s="17" t="s">
        <v>89</v>
      </c>
      <c r="D19" s="18" t="n">
        <v>86175</v>
      </c>
      <c r="E19" s="18" t="n">
        <v>30000</v>
      </c>
      <c r="F19" s="18" t="n">
        <f aca="false">SUMIFS('TRANSACTION LOG'!$D$5:$D$263,'TRANSACTION LOG'!$E$5:$E$263,A19,'TRANSACTION LOG'!$K$5:$K$263,1)</f>
        <v>0</v>
      </c>
      <c r="G19" s="18" t="n">
        <f aca="false">E19-F19</f>
        <v>30000</v>
      </c>
      <c r="H19" s="19" t="n">
        <f aca="false">IF(E18=0,0,F18/E18)</f>
        <v>0.422911438848921</v>
      </c>
      <c r="I19" s="17" t="s">
        <v>90</v>
      </c>
    </row>
    <row r="20" customFormat="false" ht="15.75" hidden="false" customHeight="true" outlineLevel="0" collapsed="false">
      <c r="A20" s="17" t="s">
        <v>91</v>
      </c>
      <c r="B20" s="17"/>
      <c r="C20" s="17" t="s">
        <v>92</v>
      </c>
      <c r="D20" s="18" t="n">
        <v>0</v>
      </c>
      <c r="E20" s="18" t="n">
        <v>0</v>
      </c>
      <c r="F20" s="18" t="n">
        <f aca="false">SUMIFS('TRANSACTION LOG'!$D$5:$D$263,'TRANSACTION LOG'!$E$5:$E$263,A20,'TRANSACTION LOG'!$K$5:$K$263,1)</f>
        <v>0</v>
      </c>
      <c r="G20" s="18" t="n">
        <f aca="false">E20-F20</f>
        <v>0</v>
      </c>
      <c r="H20" s="19" t="n">
        <f aca="false">IF(E19=0,0,F19/E19)</f>
        <v>0</v>
      </c>
      <c r="I20" s="17"/>
    </row>
    <row r="21" customFormat="false" ht="15.75" hidden="false" customHeight="true" outlineLevel="0" collapsed="false">
      <c r="A21" s="17" t="s">
        <v>93</v>
      </c>
      <c r="B21" s="17"/>
      <c r="C21" s="17" t="s">
        <v>94</v>
      </c>
      <c r="D21" s="18" t="n">
        <v>2831</v>
      </c>
      <c r="E21" s="18" t="n">
        <v>0</v>
      </c>
      <c r="F21" s="18" t="n">
        <f aca="false">SUMIFS('TRANSACTION LOG'!$D$5:$D$263,'TRANSACTION LOG'!$E$5:$E$263,A21,'TRANSACTION LOG'!$K$5:$K$263,1)</f>
        <v>0</v>
      </c>
      <c r="G21" s="18" t="n">
        <f aca="false">E21-F21</f>
        <v>0</v>
      </c>
      <c r="H21" s="19" t="n">
        <f aca="false">IF(E20=0,0,F20/E20)</f>
        <v>0</v>
      </c>
      <c r="I21" s="17" t="s">
        <v>95</v>
      </c>
    </row>
    <row r="22" customFormat="false" ht="31.5" hidden="false" customHeight="true" outlineLevel="0" collapsed="false">
      <c r="A22" s="17" t="s">
        <v>96</v>
      </c>
      <c r="B22" s="17"/>
      <c r="C22" s="17" t="s">
        <v>97</v>
      </c>
      <c r="D22" s="18" t="n">
        <v>10000</v>
      </c>
      <c r="E22" s="18" t="n">
        <v>53000</v>
      </c>
      <c r="F22" s="18" t="n">
        <f aca="false">SUMIFS('TRANSACTION LOG'!$D$5:$D$263,'TRANSACTION LOG'!$E$5:$E$263,A22,'TRANSACTION LOG'!$K$5:$K$263,1)</f>
        <v>26004.86</v>
      </c>
      <c r="G22" s="18" t="n">
        <f aca="false">E22-F22</f>
        <v>26995.14</v>
      </c>
      <c r="H22" s="19" t="n">
        <f aca="false">IF(E21=0,0,F21/E21)</f>
        <v>0</v>
      </c>
      <c r="I22" s="17" t="s">
        <v>98</v>
      </c>
    </row>
    <row r="23" customFormat="false" ht="15.75" hidden="false" customHeight="true" outlineLevel="0" collapsed="false">
      <c r="A23" s="17" t="s">
        <v>99</v>
      </c>
      <c r="B23" s="17"/>
      <c r="C23" s="17" t="s">
        <v>100</v>
      </c>
      <c r="D23" s="18" t="n">
        <v>10000</v>
      </c>
      <c r="E23" s="18" t="n">
        <v>12500</v>
      </c>
      <c r="F23" s="18" t="n">
        <f aca="false">SUMIFS('TRANSACTION LOG'!$D$5:$D$263,'TRANSACTION LOG'!$E$5:$E$263,A23,'TRANSACTION LOG'!$K$5:$K$263,1)</f>
        <v>3272</v>
      </c>
      <c r="G23" s="18" t="n">
        <f aca="false">E23-F23</f>
        <v>9228</v>
      </c>
      <c r="H23" s="19" t="n">
        <f aca="false">IF(E22=0,0,F22/E22)</f>
        <v>0.490657735849057</v>
      </c>
      <c r="I23" s="17" t="s">
        <v>101</v>
      </c>
    </row>
    <row r="24" customFormat="false" ht="48" hidden="false" customHeight="true" outlineLevel="0" collapsed="false">
      <c r="A24" s="17" t="s">
        <v>102</v>
      </c>
      <c r="B24" s="17"/>
      <c r="C24" s="17" t="s">
        <v>103</v>
      </c>
      <c r="D24" s="18" t="n">
        <v>33509</v>
      </c>
      <c r="E24" s="18" t="n">
        <v>25000</v>
      </c>
      <c r="F24" s="18" t="n">
        <f aca="false">SUMIFS('TRANSACTION LOG'!$D$5:$D$263,'TRANSACTION LOG'!$E$5:$E$263,A24,'TRANSACTION LOG'!$K$5:$K$263,1)</f>
        <v>29300</v>
      </c>
      <c r="G24" s="18" t="n">
        <f aca="false">E24-F24</f>
        <v>-4300</v>
      </c>
      <c r="H24" s="19" t="n">
        <f aca="false">IF(E23=0,0,F23/E23)</f>
        <v>0.26176</v>
      </c>
      <c r="I24" s="17" t="s">
        <v>104</v>
      </c>
    </row>
    <row r="25" customFormat="false" ht="15.75" hidden="false" customHeight="true" outlineLevel="0" collapsed="false">
      <c r="A25" s="17" t="s">
        <v>105</v>
      </c>
      <c r="B25" s="17"/>
      <c r="C25" s="17" t="s">
        <v>106</v>
      </c>
      <c r="D25" s="18" t="n">
        <v>0</v>
      </c>
      <c r="E25" s="18" t="n">
        <v>6000</v>
      </c>
      <c r="F25" s="18" t="n">
        <f aca="false">SUMIFS('TRANSACTION LOG'!$D$5:$D$263,'TRANSACTION LOG'!$E$5:$E$263,A25,'TRANSACTION LOG'!$K$5:$K$263,1)</f>
        <v>135.74</v>
      </c>
      <c r="G25" s="18" t="n">
        <f aca="false">E25-F25</f>
        <v>5864.26</v>
      </c>
      <c r="H25" s="19" t="n">
        <f aca="false">IF(E24=0,0,F24/E24)</f>
        <v>1.172</v>
      </c>
      <c r="I25" s="17" t="s">
        <v>107</v>
      </c>
    </row>
    <row r="26" customFormat="false" ht="15.75" hidden="false" customHeight="true" outlineLevel="0" collapsed="false">
      <c r="A26" s="17" t="s">
        <v>108</v>
      </c>
      <c r="B26" s="17"/>
      <c r="C26" s="17" t="s">
        <v>109</v>
      </c>
      <c r="D26" s="18" t="n">
        <v>7500</v>
      </c>
      <c r="E26" s="18" t="n">
        <v>12500</v>
      </c>
      <c r="F26" s="18" t="n">
        <f aca="false">SUMIFS('TRANSACTION LOG'!$D$5:$D$263,'TRANSACTION LOG'!$E$5:$E$263,A26,'TRANSACTION LOG'!$K$5:$K$263,1)</f>
        <v>72.09</v>
      </c>
      <c r="G26" s="18" t="n">
        <f aca="false">E26-F26</f>
        <v>12427.91</v>
      </c>
      <c r="H26" s="19" t="n">
        <f aca="false">IF(E25=0,0,F25/E25)</f>
        <v>0.0226233333333333</v>
      </c>
      <c r="I26" s="17" t="s">
        <v>110</v>
      </c>
    </row>
    <row r="27" customFormat="false" ht="15" hidden="false" customHeight="false" outlineLevel="0" collapsed="false">
      <c r="A27" s="14" t="s">
        <v>23</v>
      </c>
      <c r="B27" s="14" t="s">
        <v>111</v>
      </c>
      <c r="C27" s="14"/>
      <c r="D27" s="15" t="n">
        <f aca="false">SUM(D28:D34)</f>
        <v>214680</v>
      </c>
      <c r="E27" s="15" t="n">
        <f aca="false">SUM(E28:E34)</f>
        <v>290290</v>
      </c>
      <c r="F27" s="15" t="n">
        <f aca="false">SUM(F28:F34)</f>
        <v>138932</v>
      </c>
      <c r="G27" s="15" t="n">
        <f aca="false">E27-F27</f>
        <v>151358</v>
      </c>
      <c r="H27" s="16" t="n">
        <f aca="false">IF(E27=0,0,F27/E27)</f>
        <v>0.478597264804161</v>
      </c>
      <c r="I27" s="14"/>
    </row>
    <row r="28" customFormat="false" ht="15.75" hidden="false" customHeight="true" outlineLevel="0" collapsed="false">
      <c r="A28" s="17" t="s">
        <v>112</v>
      </c>
      <c r="B28" s="17"/>
      <c r="C28" s="17" t="s">
        <v>113</v>
      </c>
      <c r="D28" s="18" t="n">
        <v>192680</v>
      </c>
      <c r="E28" s="18" t="n">
        <v>33500</v>
      </c>
      <c r="F28" s="18" t="n">
        <f aca="false">SUMIFS('TRANSACTION LOG'!$D$5:$D$263,'TRANSACTION LOG'!$E$5:$E$263,A28,'TRANSACTION LOG'!$K$5:$K$263,1)</f>
        <v>0</v>
      </c>
      <c r="G28" s="18" t="n">
        <f aca="false">E28-F28</f>
        <v>33500</v>
      </c>
      <c r="H28" s="19" t="n">
        <f aca="false">IF(E27=0,0,F27/E27)</f>
        <v>0.478597264804161</v>
      </c>
      <c r="I28" s="17" t="s">
        <v>114</v>
      </c>
    </row>
    <row r="29" customFormat="false" ht="15.75" hidden="false" customHeight="true" outlineLevel="0" collapsed="false">
      <c r="A29" s="17" t="s">
        <v>115</v>
      </c>
      <c r="B29" s="17"/>
      <c r="C29" s="17" t="s">
        <v>116</v>
      </c>
      <c r="D29" s="18" t="n">
        <v>22000</v>
      </c>
      <c r="E29" s="18" t="n">
        <v>15000</v>
      </c>
      <c r="F29" s="18" t="n">
        <f aca="false">SUMIFS('TRANSACTION LOG'!$D$5:$D$263,'TRANSACTION LOG'!$E$5:$E$263,A29,'TRANSACTION LOG'!$K$5:$K$263,1)</f>
        <v>0</v>
      </c>
      <c r="G29" s="18" t="n">
        <f aca="false">E29-F29</f>
        <v>15000</v>
      </c>
      <c r="H29" s="19" t="n">
        <f aca="false">IF(E28=0,0,F28/E28)</f>
        <v>0</v>
      </c>
      <c r="I29" s="17" t="s">
        <v>117</v>
      </c>
    </row>
    <row r="30" customFormat="false" ht="63.75" hidden="false" customHeight="true" outlineLevel="0" collapsed="false">
      <c r="A30" s="17" t="s">
        <v>118</v>
      </c>
      <c r="B30" s="17"/>
      <c r="C30" s="17" t="s">
        <v>119</v>
      </c>
      <c r="D30" s="18" t="n">
        <v>0</v>
      </c>
      <c r="E30" s="18" t="n">
        <v>46240</v>
      </c>
      <c r="F30" s="18" t="n">
        <f aca="false">SUMIFS('TRANSACTION LOG'!$D$5:$D$263,'TRANSACTION LOG'!$E$5:$E$263,A30,'TRANSACTION LOG'!$K$5:$K$263,1)</f>
        <v>138932</v>
      </c>
      <c r="G30" s="18" t="n">
        <f aca="false">E30-F30</f>
        <v>-92692</v>
      </c>
      <c r="H30" s="19" t="n">
        <f aca="false">IF(E29=0,0,F29/E29)</f>
        <v>0</v>
      </c>
      <c r="I30" s="17" t="s">
        <v>120</v>
      </c>
    </row>
    <row r="31" customFormat="false" ht="15.75" hidden="false" customHeight="true" outlineLevel="0" collapsed="false">
      <c r="A31" s="17" t="s">
        <v>121</v>
      </c>
      <c r="B31" s="17"/>
      <c r="C31" s="17" t="s">
        <v>122</v>
      </c>
      <c r="D31" s="18" t="n">
        <v>0</v>
      </c>
      <c r="E31" s="18" t="n">
        <v>169050</v>
      </c>
      <c r="F31" s="18" t="n">
        <f aca="false">SUMIFS('TRANSACTION LOG'!$D$5:$D$263,'TRANSACTION LOG'!$E$5:$E$263,A31,'TRANSACTION LOG'!$K$5:$K$263,1)</f>
        <v>0</v>
      </c>
      <c r="G31" s="18" t="n">
        <f aca="false">E31-F31</f>
        <v>169050</v>
      </c>
      <c r="H31" s="19" t="n">
        <f aca="false">IF(E30=0,0,F30/E30)</f>
        <v>3.00458477508651</v>
      </c>
      <c r="I31" s="17"/>
    </row>
    <row r="32" customFormat="false" ht="15.75" hidden="false" customHeight="true" outlineLevel="0" collapsed="false">
      <c r="A32" s="17" t="s">
        <v>123</v>
      </c>
      <c r="B32" s="17"/>
      <c r="C32" s="17" t="s">
        <v>124</v>
      </c>
      <c r="D32" s="18" t="n">
        <v>0</v>
      </c>
      <c r="E32" s="18" t="n">
        <v>0</v>
      </c>
      <c r="F32" s="18" t="n">
        <f aca="false">SUMIFS('TRANSACTION LOG'!$D$5:$D$263,'TRANSACTION LOG'!$E$5:$E$263,A32,'TRANSACTION LOG'!$K$5:$K$263,1)</f>
        <v>0</v>
      </c>
      <c r="G32" s="18" t="n">
        <f aca="false">E32-F32</f>
        <v>0</v>
      </c>
      <c r="H32" s="19" t="n">
        <f aca="false">IF(E31=0,0,F31/E31)</f>
        <v>0</v>
      </c>
      <c r="I32" s="17"/>
    </row>
    <row r="33" customFormat="false" ht="15.75" hidden="false" customHeight="true" outlineLevel="0" collapsed="false">
      <c r="A33" s="17" t="s">
        <v>125</v>
      </c>
      <c r="B33" s="17"/>
      <c r="C33" s="17" t="s">
        <v>126</v>
      </c>
      <c r="D33" s="18" t="n">
        <v>0</v>
      </c>
      <c r="E33" s="18" t="n">
        <v>4000</v>
      </c>
      <c r="F33" s="18" t="n">
        <f aca="false">SUMIFS('TRANSACTION LOG'!$D$5:$D$263,'TRANSACTION LOG'!$E$5:$E$263,A33,'TRANSACTION LOG'!$K$5:$K$263,1)</f>
        <v>0</v>
      </c>
      <c r="G33" s="18" t="n">
        <f aca="false">E33-F33</f>
        <v>4000</v>
      </c>
      <c r="H33" s="19" t="n">
        <f aca="false">IF(E32=0,0,F32/E32)</f>
        <v>0</v>
      </c>
      <c r="I33" s="17"/>
    </row>
    <row r="34" customFormat="false" ht="15.75" hidden="false" customHeight="true" outlineLevel="0" collapsed="false">
      <c r="A34" s="17" t="s">
        <v>127</v>
      </c>
      <c r="B34" s="17"/>
      <c r="C34" s="17" t="s">
        <v>128</v>
      </c>
      <c r="D34" s="18" t="n">
        <v>0</v>
      </c>
      <c r="E34" s="18" t="n">
        <v>22500</v>
      </c>
      <c r="F34" s="18" t="n">
        <f aca="false">SUMIFS('TRANSACTION LOG'!$D$5:$D$263,'TRANSACTION LOG'!$E$5:$E$263,A34,'TRANSACTION LOG'!$K$5:$K$263,1)</f>
        <v>0</v>
      </c>
      <c r="G34" s="18" t="n">
        <f aca="false">E34-F34</f>
        <v>22500</v>
      </c>
      <c r="H34" s="19" t="n">
        <f aca="false">IF(E33=0,0,F33/E33)</f>
        <v>0</v>
      </c>
      <c r="I34" s="17"/>
    </row>
    <row r="35" customFormat="false" ht="15" hidden="false" customHeight="false" outlineLevel="0" collapsed="false">
      <c r="A35" s="14" t="s">
        <v>25</v>
      </c>
      <c r="B35" s="14" t="s">
        <v>129</v>
      </c>
      <c r="C35" s="14"/>
      <c r="D35" s="15" t="n">
        <f aca="false">SUM(D36:D40)</f>
        <v>0</v>
      </c>
      <c r="E35" s="15" t="n">
        <f aca="false">SUM(E36:E40)</f>
        <v>10000</v>
      </c>
      <c r="F35" s="15" t="n">
        <f aca="false">SUM(F36:F40)</f>
        <v>0</v>
      </c>
      <c r="G35" s="15" t="n">
        <f aca="false">E35-F35</f>
        <v>10000</v>
      </c>
      <c r="H35" s="16" t="n">
        <f aca="false">IF(E35=0,0,F35/E35)</f>
        <v>0</v>
      </c>
      <c r="I35" s="14"/>
    </row>
    <row r="36" customFormat="false" ht="31.5" hidden="false" customHeight="true" outlineLevel="0" collapsed="false">
      <c r="A36" s="17" t="s">
        <v>130</v>
      </c>
      <c r="B36" s="17"/>
      <c r="C36" s="17" t="s">
        <v>131</v>
      </c>
      <c r="D36" s="18" t="n">
        <v>0</v>
      </c>
      <c r="E36" s="18" t="n">
        <v>10000</v>
      </c>
      <c r="F36" s="18" t="n">
        <f aca="false">SUMIFS('TRANSACTION LOG'!$D$5:$D$263,'TRANSACTION LOG'!$E$5:$E$263,A36,'TRANSACTION LOG'!$K$5:$K$263,1)</f>
        <v>0</v>
      </c>
      <c r="G36" s="18" t="n">
        <f aca="false">E36-F36</f>
        <v>10000</v>
      </c>
      <c r="H36" s="19" t="n">
        <f aca="false">IF(E35=0,0,F35/E35)</f>
        <v>0</v>
      </c>
      <c r="I36" s="17" t="s">
        <v>132</v>
      </c>
    </row>
    <row r="37" customFormat="false" ht="15.75" hidden="false" customHeight="true" outlineLevel="0" collapsed="false">
      <c r="A37" s="17" t="s">
        <v>133</v>
      </c>
      <c r="B37" s="17"/>
      <c r="C37" s="17" t="s">
        <v>134</v>
      </c>
      <c r="D37" s="18" t="n">
        <v>0</v>
      </c>
      <c r="E37" s="18" t="n">
        <v>0</v>
      </c>
      <c r="F37" s="18" t="n">
        <f aca="false">SUMIFS('TRANSACTION LOG'!$D$5:$D$263,'TRANSACTION LOG'!$E$5:$E$263,A37,'TRANSACTION LOG'!$K$5:$K$263,1)</f>
        <v>0</v>
      </c>
      <c r="G37" s="18" t="n">
        <f aca="false">E37-F37</f>
        <v>0</v>
      </c>
      <c r="H37" s="19" t="n">
        <f aca="false">IF(E36=0,0,F36/E36)</f>
        <v>0</v>
      </c>
      <c r="I37" s="17"/>
    </row>
    <row r="38" customFormat="false" ht="15.75" hidden="false" customHeight="true" outlineLevel="0" collapsed="false">
      <c r="A38" s="17" t="s">
        <v>135</v>
      </c>
      <c r="B38" s="17"/>
      <c r="C38" s="17" t="s">
        <v>136</v>
      </c>
      <c r="D38" s="18" t="n">
        <v>0</v>
      </c>
      <c r="E38" s="18" t="n">
        <v>0</v>
      </c>
      <c r="F38" s="18" t="n">
        <f aca="false">SUMIFS('TRANSACTION LOG'!$D$5:$D$263,'TRANSACTION LOG'!$E$5:$E$263,A38,'TRANSACTION LOG'!$K$5:$K$263,1)</f>
        <v>0</v>
      </c>
      <c r="G38" s="18" t="n">
        <f aca="false">E38-F38</f>
        <v>0</v>
      </c>
      <c r="H38" s="19" t="n">
        <f aca="false">IF(E37=0,0,F37/E37)</f>
        <v>0</v>
      </c>
      <c r="I38" s="17"/>
    </row>
    <row r="39" customFormat="false" ht="15.75" hidden="false" customHeight="true" outlineLevel="0" collapsed="false">
      <c r="A39" s="17" t="s">
        <v>137</v>
      </c>
      <c r="B39" s="17"/>
      <c r="C39" s="17" t="s">
        <v>138</v>
      </c>
      <c r="D39" s="18" t="n">
        <v>0</v>
      </c>
      <c r="E39" s="18" t="n">
        <v>0</v>
      </c>
      <c r="F39" s="18" t="n">
        <f aca="false">SUMIFS('TRANSACTION LOG'!$D$5:$D$263,'TRANSACTION LOG'!$E$5:$E$263,A39,'TRANSACTION LOG'!$K$5:$K$263,1)</f>
        <v>0</v>
      </c>
      <c r="G39" s="18" t="n">
        <f aca="false">E39-F39</f>
        <v>0</v>
      </c>
      <c r="H39" s="19" t="n">
        <f aca="false">IF(E38=0,0,F38/E38)</f>
        <v>0</v>
      </c>
      <c r="I39" s="17"/>
    </row>
    <row r="40" customFormat="false" ht="15.75" hidden="false" customHeight="true" outlineLevel="0" collapsed="false">
      <c r="A40" s="17" t="s">
        <v>139</v>
      </c>
      <c r="B40" s="17"/>
      <c r="C40" s="17" t="s">
        <v>140</v>
      </c>
      <c r="D40" s="18" t="n">
        <v>0</v>
      </c>
      <c r="E40" s="18" t="n">
        <v>0</v>
      </c>
      <c r="F40" s="18" t="n">
        <f aca="false">SUMIFS('TRANSACTION LOG'!$D$5:$D$263,'TRANSACTION LOG'!$E$5:$E$263,A40,'TRANSACTION LOG'!$K$5:$K$263,1)</f>
        <v>0</v>
      </c>
      <c r="G40" s="18" t="n">
        <f aca="false">E40-F40</f>
        <v>0</v>
      </c>
      <c r="H40" s="19" t="n">
        <f aca="false">IF(E39=0,0,F39/E39)</f>
        <v>0</v>
      </c>
      <c r="I40" s="17"/>
    </row>
    <row r="41" customFormat="false" ht="15" hidden="false" customHeight="false" outlineLevel="0" collapsed="false">
      <c r="A41" s="14" t="s">
        <v>27</v>
      </c>
      <c r="B41" s="14" t="s">
        <v>141</v>
      </c>
      <c r="C41" s="14"/>
      <c r="D41" s="15" t="n">
        <f aca="false">SUM(D42:D46)</f>
        <v>0</v>
      </c>
      <c r="E41" s="15" t="n">
        <f aca="false">SUM(E42:E46)</f>
        <v>24500</v>
      </c>
      <c r="F41" s="15" t="n">
        <f aca="false">SUM(F42:F46)</f>
        <v>14796.35</v>
      </c>
      <c r="G41" s="15" t="n">
        <f aca="false">E41-F41</f>
        <v>9703.65</v>
      </c>
      <c r="H41" s="16" t="n">
        <f aca="false">IF(E41=0,0,F41/E41)</f>
        <v>0.603932653061225</v>
      </c>
      <c r="I41" s="14"/>
    </row>
    <row r="42" customFormat="false" ht="15.75" hidden="false" customHeight="true" outlineLevel="0" collapsed="false">
      <c r="A42" s="17" t="s">
        <v>142</v>
      </c>
      <c r="B42" s="17"/>
      <c r="C42" s="17" t="s">
        <v>143</v>
      </c>
      <c r="D42" s="18" t="n">
        <v>0</v>
      </c>
      <c r="E42" s="18" t="n">
        <v>0</v>
      </c>
      <c r="F42" s="18" t="n">
        <f aca="false">SUMIFS('TRANSACTION LOG'!$D$5:$D$263,'TRANSACTION LOG'!$E$5:$E$263,A42,'TRANSACTION LOG'!$K$5:$K$263,1)</f>
        <v>0</v>
      </c>
      <c r="G42" s="18" t="n">
        <f aca="false">E42-F42</f>
        <v>0</v>
      </c>
      <c r="H42" s="19" t="n">
        <f aca="false">IF(E41=0,0,F41/E41)</f>
        <v>0.603932653061225</v>
      </c>
      <c r="I42" s="17"/>
    </row>
    <row r="43" customFormat="false" ht="31.5" hidden="false" customHeight="true" outlineLevel="0" collapsed="false">
      <c r="A43" s="17" t="s">
        <v>144</v>
      </c>
      <c r="B43" s="17"/>
      <c r="C43" s="17" t="s">
        <v>145</v>
      </c>
      <c r="D43" s="18" t="n">
        <v>0</v>
      </c>
      <c r="E43" s="18" t="n">
        <v>12000</v>
      </c>
      <c r="F43" s="18" t="n">
        <f aca="false">SUMIFS('TRANSACTION LOG'!$D$5:$D$263,'TRANSACTION LOG'!$E$5:$E$263,A43,'TRANSACTION LOG'!$K$5:$K$263,1)</f>
        <v>1782.98</v>
      </c>
      <c r="G43" s="18" t="n">
        <f aca="false">E43-F43</f>
        <v>10217.02</v>
      </c>
      <c r="H43" s="19" t="n">
        <f aca="false">IF(E42=0,0,F42/E42)</f>
        <v>0</v>
      </c>
      <c r="I43" s="17" t="s">
        <v>146</v>
      </c>
    </row>
    <row r="44" customFormat="false" ht="15.75" hidden="false" customHeight="true" outlineLevel="0" collapsed="false">
      <c r="A44" s="17" t="s">
        <v>147</v>
      </c>
      <c r="B44" s="17"/>
      <c r="C44" s="17" t="s">
        <v>148</v>
      </c>
      <c r="D44" s="18" t="n">
        <v>0</v>
      </c>
      <c r="E44" s="18" t="n">
        <v>12500</v>
      </c>
      <c r="F44" s="18" t="n">
        <f aca="false">SUMIFS('TRANSACTION LOG'!$D$5:$D$263,'TRANSACTION LOG'!$E$5:$E$263,A44,'TRANSACTION LOG'!$K$5:$K$263,1)</f>
        <v>13013.37</v>
      </c>
      <c r="G44" s="18" t="n">
        <f aca="false">E44-F44</f>
        <v>-513.369999999999</v>
      </c>
      <c r="H44" s="19" t="n">
        <f aca="false">IF(E43=0,0,F43/E43)</f>
        <v>0.148581666666667</v>
      </c>
      <c r="I44" s="17"/>
    </row>
    <row r="45" customFormat="false" ht="15.75" hidden="false" customHeight="true" outlineLevel="0" collapsed="false">
      <c r="A45" s="17" t="s">
        <v>149</v>
      </c>
      <c r="B45" s="17"/>
      <c r="C45" s="17" t="s">
        <v>150</v>
      </c>
      <c r="D45" s="18" t="n">
        <v>0</v>
      </c>
      <c r="E45" s="18" t="n">
        <v>0</v>
      </c>
      <c r="F45" s="18" t="n">
        <f aca="false">SUMIFS('TRANSACTION LOG'!$D$5:$D$263,'TRANSACTION LOG'!$E$5:$E$263,A45,'TRANSACTION LOG'!$K$5:$K$263,1)</f>
        <v>0</v>
      </c>
      <c r="G45" s="18" t="n">
        <f aca="false">E45-F45</f>
        <v>0</v>
      </c>
      <c r="H45" s="19" t="n">
        <f aca="false">IF(E44=0,0,F44/E44)</f>
        <v>1.0410696</v>
      </c>
      <c r="I45" s="17"/>
    </row>
    <row r="46" customFormat="false" ht="15.75" hidden="false" customHeight="true" outlineLevel="0" collapsed="false">
      <c r="A46" s="17" t="s">
        <v>151</v>
      </c>
      <c r="B46" s="17"/>
      <c r="C46" s="17" t="s">
        <v>152</v>
      </c>
      <c r="D46" s="18" t="n">
        <v>0</v>
      </c>
      <c r="E46" s="18" t="n">
        <v>0</v>
      </c>
      <c r="F46" s="18" t="n">
        <f aca="false">SUMIFS('TRANSACTION LOG'!$D$5:$D$263,'TRANSACTION LOG'!$E$5:$E$263,A46,'TRANSACTION LOG'!$K$5:$K$263,1)</f>
        <v>0</v>
      </c>
      <c r="G46" s="18" t="n">
        <f aca="false">E46-F46</f>
        <v>0</v>
      </c>
      <c r="H46" s="19" t="n">
        <f aca="false">IF(E45=0,0,F45/E45)</f>
        <v>0</v>
      </c>
      <c r="I46" s="17"/>
    </row>
    <row r="47" customFormat="false" ht="15" hidden="false" customHeight="false" outlineLevel="0" collapsed="false">
      <c r="A47" s="14" t="s">
        <v>29</v>
      </c>
      <c r="B47" s="14" t="s">
        <v>153</v>
      </c>
      <c r="C47" s="14"/>
      <c r="D47" s="15" t="n">
        <f aca="false">SUM(D48:D49)</f>
        <v>0</v>
      </c>
      <c r="E47" s="15" t="n">
        <f aca="false">SUM(E48:E49)</f>
        <v>0</v>
      </c>
      <c r="F47" s="15" t="n">
        <f aca="false">SUM(F48:F49)</f>
        <v>0</v>
      </c>
      <c r="G47" s="15" t="n">
        <f aca="false">E47-F47</f>
        <v>0</v>
      </c>
      <c r="H47" s="16" t="n">
        <f aca="false">IF(E47=0,0,F47/E47)</f>
        <v>0</v>
      </c>
      <c r="I47" s="14"/>
    </row>
    <row r="48" customFormat="false" ht="15.75" hidden="false" customHeight="true" outlineLevel="0" collapsed="false">
      <c r="A48" s="17" t="s">
        <v>154</v>
      </c>
      <c r="B48" s="17"/>
      <c r="C48" s="17" t="s">
        <v>30</v>
      </c>
      <c r="D48" s="18" t="n">
        <v>0</v>
      </c>
      <c r="E48" s="18" t="n">
        <v>0</v>
      </c>
      <c r="F48" s="18" t="n">
        <f aca="false">SUMIFS('TRANSACTION LOG'!$D$5:$D$263,'TRANSACTION LOG'!$E$5:$E$263,A48,'TRANSACTION LOG'!$K$5:$K$263,1)</f>
        <v>0</v>
      </c>
      <c r="G48" s="18" t="n">
        <f aca="false">E48-F48</f>
        <v>0</v>
      </c>
      <c r="H48" s="19" t="n">
        <f aca="false">IF(E47=0,0,F47/E47)</f>
        <v>0</v>
      </c>
      <c r="I48" s="17"/>
    </row>
    <row r="49" customFormat="false" ht="15.75" hidden="false" customHeight="true" outlineLevel="0" collapsed="false">
      <c r="A49" s="17" t="s">
        <v>155</v>
      </c>
      <c r="B49" s="17"/>
      <c r="C49" s="17" t="s">
        <v>72</v>
      </c>
      <c r="D49" s="18" t="n">
        <v>0</v>
      </c>
      <c r="E49" s="18" t="n">
        <v>0</v>
      </c>
      <c r="F49" s="18" t="n">
        <f aca="false">SUMIFS('TRANSACTION LOG'!$D$5:$D$263,'TRANSACTION LOG'!$E$5:$E$263,A49,'TRANSACTION LOG'!$K$5:$K$263,1)</f>
        <v>0</v>
      </c>
      <c r="G49" s="18" t="n">
        <f aca="false">E49-F49</f>
        <v>0</v>
      </c>
      <c r="H49" s="19" t="n">
        <f aca="false">IF(E48=0,0,F48/E48)</f>
        <v>0</v>
      </c>
      <c r="I49" s="17"/>
    </row>
    <row r="50" customFormat="false" ht="15" hidden="false" customHeight="false" outlineLevel="0" collapsed="false">
      <c r="A50" s="14" t="s">
        <v>31</v>
      </c>
      <c r="B50" s="14" t="s">
        <v>156</v>
      </c>
      <c r="C50" s="14"/>
      <c r="D50" s="15" t="n">
        <f aca="false">SUM(D51:D59)</f>
        <v>100637</v>
      </c>
      <c r="E50" s="15" t="n">
        <f aca="false">SUM(E51:E59)</f>
        <v>158500</v>
      </c>
      <c r="F50" s="15" t="n">
        <f aca="false">SUM(F51:F59)</f>
        <v>45016.55</v>
      </c>
      <c r="G50" s="15" t="n">
        <f aca="false">E50-F50</f>
        <v>113483.45</v>
      </c>
      <c r="H50" s="16" t="n">
        <f aca="false">IF(E50=0,0,F50/E50)</f>
        <v>0.284016088328076</v>
      </c>
      <c r="I50" s="14"/>
    </row>
    <row r="51" customFormat="false" ht="15.75" hidden="false" customHeight="true" outlineLevel="0" collapsed="false">
      <c r="A51" s="17" t="s">
        <v>157</v>
      </c>
      <c r="B51" s="17"/>
      <c r="C51" s="17" t="s">
        <v>158</v>
      </c>
      <c r="D51" s="18" t="n">
        <v>3811</v>
      </c>
      <c r="E51" s="18" t="n">
        <v>5000</v>
      </c>
      <c r="F51" s="18" t="n">
        <f aca="false">SUMIFS('TRANSACTION LOG'!$D$5:$D$263,'TRANSACTION LOG'!$E$5:$E$263,A51,'TRANSACTION LOG'!$K$5:$K$263,1)</f>
        <v>0</v>
      </c>
      <c r="G51" s="18" t="n">
        <f aca="false">E51-F51</f>
        <v>5000</v>
      </c>
      <c r="H51" s="19" t="n">
        <f aca="false">IF(E50=0,0,F50/E50)</f>
        <v>0.284016088328076</v>
      </c>
      <c r="I51" s="17" t="s">
        <v>159</v>
      </c>
    </row>
    <row r="52" customFormat="false" ht="15.75" hidden="false" customHeight="true" outlineLevel="0" collapsed="false">
      <c r="A52" s="17" t="s">
        <v>160</v>
      </c>
      <c r="B52" s="17"/>
      <c r="C52" s="17" t="s">
        <v>161</v>
      </c>
      <c r="D52" s="18" t="n">
        <v>25000</v>
      </c>
      <c r="E52" s="18" t="n">
        <v>6000</v>
      </c>
      <c r="F52" s="18" t="n">
        <f aca="false">SUMIFS('TRANSACTION LOG'!$D$5:$D$263,'TRANSACTION LOG'!$E$5:$E$263,A52,'TRANSACTION LOG'!$K$5:$K$263,1)</f>
        <v>169.98</v>
      </c>
      <c r="G52" s="18" t="n">
        <f aca="false">E52-F52</f>
        <v>5830.02</v>
      </c>
      <c r="H52" s="19" t="n">
        <f aca="false">IF(E51=0,0,F51/E51)</f>
        <v>0</v>
      </c>
      <c r="I52" s="17" t="s">
        <v>162</v>
      </c>
    </row>
    <row r="53" customFormat="false" ht="15.75" hidden="false" customHeight="true" outlineLevel="0" collapsed="false">
      <c r="A53" s="17" t="s">
        <v>163</v>
      </c>
      <c r="B53" s="17"/>
      <c r="C53" s="17" t="s">
        <v>164</v>
      </c>
      <c r="D53" s="18" t="n">
        <v>3811</v>
      </c>
      <c r="E53" s="18" t="n">
        <v>0</v>
      </c>
      <c r="F53" s="18" t="n">
        <f aca="false">SUMIFS('TRANSACTION LOG'!$D$5:$D$263,'TRANSACTION LOG'!$E$5:$E$263,A53,'TRANSACTION LOG'!$K$5:$K$263,1)</f>
        <v>0</v>
      </c>
      <c r="G53" s="18" t="n">
        <f aca="false">E53-F53</f>
        <v>0</v>
      </c>
      <c r="H53" s="19" t="n">
        <f aca="false">IF(E52=0,0,F52/E52)</f>
        <v>0.02833</v>
      </c>
      <c r="I53" s="17"/>
    </row>
    <row r="54" customFormat="false" ht="15.75" hidden="false" customHeight="true" outlineLevel="0" collapsed="false">
      <c r="A54" s="17" t="s">
        <v>165</v>
      </c>
      <c r="B54" s="17"/>
      <c r="C54" s="17" t="s">
        <v>166</v>
      </c>
      <c r="D54" s="18" t="n">
        <v>0</v>
      </c>
      <c r="E54" s="18" t="n">
        <v>0</v>
      </c>
      <c r="F54" s="18" t="n">
        <f aca="false">SUMIFS('TRANSACTION LOG'!$D$5:$D$263,'TRANSACTION LOG'!$E$5:$E$263,A54,'TRANSACTION LOG'!$K$5:$K$263,1)</f>
        <v>0</v>
      </c>
      <c r="G54" s="18" t="n">
        <f aca="false">E54-F54</f>
        <v>0</v>
      </c>
      <c r="H54" s="19" t="n">
        <f aca="false">IF(E53=0,0,F53/E53)</f>
        <v>0</v>
      </c>
      <c r="I54" s="17"/>
    </row>
    <row r="55" customFormat="false" ht="15.75" hidden="false" customHeight="true" outlineLevel="0" collapsed="false">
      <c r="A55" s="17" t="s">
        <v>167</v>
      </c>
      <c r="B55" s="17"/>
      <c r="C55" s="17" t="s">
        <v>168</v>
      </c>
      <c r="D55" s="18" t="n">
        <v>0</v>
      </c>
      <c r="E55" s="18" t="n">
        <v>0</v>
      </c>
      <c r="F55" s="18" t="n">
        <f aca="false">SUMIFS('TRANSACTION LOG'!$D$5:$D$263,'TRANSACTION LOG'!$E$5:$E$263,A55,'TRANSACTION LOG'!$K$5:$K$263,1)</f>
        <v>0</v>
      </c>
      <c r="G55" s="18" t="n">
        <f aca="false">E55-F55</f>
        <v>0</v>
      </c>
      <c r="H55" s="19" t="n">
        <f aca="false">IF(E54=0,0,F54/E54)</f>
        <v>0</v>
      </c>
      <c r="I55" s="17"/>
    </row>
    <row r="56" customFormat="false" ht="15.75" hidden="false" customHeight="true" outlineLevel="0" collapsed="false">
      <c r="A56" s="17" t="s">
        <v>169</v>
      </c>
      <c r="B56" s="17"/>
      <c r="C56" s="17" t="s">
        <v>170</v>
      </c>
      <c r="D56" s="18" t="n">
        <v>0</v>
      </c>
      <c r="E56" s="18" t="n">
        <v>0</v>
      </c>
      <c r="F56" s="18" t="n">
        <f aca="false">SUMIFS('TRANSACTION LOG'!$D$5:$D$263,'TRANSACTION LOG'!$E$5:$E$263,A56,'TRANSACTION LOG'!$K$5:$K$263,1)</f>
        <v>0</v>
      </c>
      <c r="G56" s="18" t="n">
        <f aca="false">E56-F56</f>
        <v>0</v>
      </c>
      <c r="H56" s="19" t="n">
        <f aca="false">IF(E55=0,0,F55/E55)</f>
        <v>0</v>
      </c>
      <c r="I56" s="17"/>
    </row>
    <row r="57" customFormat="false" ht="15.75" hidden="false" customHeight="true" outlineLevel="0" collapsed="false">
      <c r="A57" s="17" t="s">
        <v>171</v>
      </c>
      <c r="B57" s="17"/>
      <c r="C57" s="17" t="s">
        <v>172</v>
      </c>
      <c r="D57" s="18" t="n">
        <v>0</v>
      </c>
      <c r="E57" s="18" t="n">
        <v>0</v>
      </c>
      <c r="F57" s="18" t="n">
        <f aca="false">SUMIFS('TRANSACTION LOG'!$D$5:$D$263,'TRANSACTION LOG'!$E$5:$E$263,A57,'TRANSACTION LOG'!$K$5:$K$263,1)</f>
        <v>0</v>
      </c>
      <c r="G57" s="18" t="n">
        <f aca="false">E57-F57</f>
        <v>0</v>
      </c>
      <c r="H57" s="19" t="n">
        <f aca="false">IF(E56=0,0,F56/E56)</f>
        <v>0</v>
      </c>
      <c r="I57" s="17"/>
    </row>
    <row r="58" customFormat="false" ht="31.5" hidden="false" customHeight="true" outlineLevel="0" collapsed="false">
      <c r="A58" s="17" t="s">
        <v>173</v>
      </c>
      <c r="B58" s="17"/>
      <c r="C58" s="17" t="s">
        <v>174</v>
      </c>
      <c r="D58" s="18" t="n">
        <v>68015</v>
      </c>
      <c r="E58" s="18" t="n">
        <v>147500</v>
      </c>
      <c r="F58" s="18" t="n">
        <f aca="false">SUMIFS('TRANSACTION LOG'!$D$5:$D$263,'TRANSACTION LOG'!$E$5:$E$263,A58,'TRANSACTION LOG'!$K$5:$K$263,1)</f>
        <v>44846.57</v>
      </c>
      <c r="G58" s="18" t="n">
        <f aca="false">E58-F58</f>
        <v>102653.43</v>
      </c>
      <c r="H58" s="19" t="n">
        <f aca="false">IF(E57=0,0,F57/E57)</f>
        <v>0</v>
      </c>
      <c r="I58" s="17" t="s">
        <v>175</v>
      </c>
    </row>
    <row r="59" customFormat="false" ht="15.75" hidden="false" customHeight="true" outlineLevel="0" collapsed="false">
      <c r="A59" s="17" t="s">
        <v>176</v>
      </c>
      <c r="B59" s="17"/>
      <c r="C59" s="17" t="s">
        <v>177</v>
      </c>
      <c r="D59" s="18" t="n">
        <v>0</v>
      </c>
      <c r="E59" s="18" t="n">
        <v>0</v>
      </c>
      <c r="F59" s="18" t="n">
        <f aca="false">SUMIFS('TRANSACTION LOG'!$D$5:$D$263,'TRANSACTION LOG'!$E$5:$E$263,A59,'TRANSACTION LOG'!$K$5:$K$263,1)</f>
        <v>0</v>
      </c>
      <c r="G59" s="18" t="n">
        <f aca="false">E59-F59</f>
        <v>0</v>
      </c>
      <c r="H59" s="19" t="n">
        <f aca="false">IF(E58=0,0,F58/E58)</f>
        <v>0.304044542372881</v>
      </c>
      <c r="I59" s="17" t="s">
        <v>178</v>
      </c>
    </row>
    <row r="60" customFormat="false" ht="15" hidden="false" customHeight="false" outlineLevel="0" collapsed="false">
      <c r="A60" s="14" t="s">
        <v>33</v>
      </c>
      <c r="B60" s="14" t="s">
        <v>179</v>
      </c>
      <c r="C60" s="14"/>
      <c r="D60" s="15" t="n">
        <f aca="false">SUM(D61:D66)</f>
        <v>20423</v>
      </c>
      <c r="E60" s="15" t="n">
        <f aca="false">SUM(E61:E66)</f>
        <v>60000</v>
      </c>
      <c r="F60" s="15" t="n">
        <f aca="false">SUM(F61:F66)</f>
        <v>18553.92</v>
      </c>
      <c r="G60" s="15" t="n">
        <f aca="false">E60-F60</f>
        <v>41446.08</v>
      </c>
      <c r="H60" s="16" t="n">
        <f aca="false">IF(E60=0,0,F60/E60)</f>
        <v>0.309232</v>
      </c>
      <c r="I60" s="14"/>
    </row>
    <row r="61" customFormat="false" ht="15.75" hidden="false" customHeight="true" outlineLevel="0" collapsed="false">
      <c r="A61" s="17" t="s">
        <v>180</v>
      </c>
      <c r="B61" s="17"/>
      <c r="C61" s="17" t="s">
        <v>181</v>
      </c>
      <c r="D61" s="18" t="n">
        <v>0</v>
      </c>
      <c r="E61" s="18" t="n">
        <v>10000</v>
      </c>
      <c r="F61" s="18" t="n">
        <f aca="false">SUMIFS('TRANSACTION LOG'!$D$5:$D$263,'TRANSACTION LOG'!$E$5:$E$263,A61,'TRANSACTION LOG'!$K$5:$K$263,1)</f>
        <v>2932.67</v>
      </c>
      <c r="G61" s="18" t="n">
        <f aca="false">E61-F61</f>
        <v>7067.33</v>
      </c>
      <c r="H61" s="19" t="n">
        <f aca="false">IF(E60=0,0,F60/E60)</f>
        <v>0.309232</v>
      </c>
      <c r="I61" s="17" t="s">
        <v>182</v>
      </c>
    </row>
    <row r="62" customFormat="false" ht="15.75" hidden="false" customHeight="true" outlineLevel="0" collapsed="false">
      <c r="A62" s="17" t="s">
        <v>183</v>
      </c>
      <c r="B62" s="17"/>
      <c r="C62" s="17" t="s">
        <v>184</v>
      </c>
      <c r="D62" s="18" t="n">
        <v>0</v>
      </c>
      <c r="E62" s="18" t="n">
        <v>0</v>
      </c>
      <c r="F62" s="18" t="n">
        <f aca="false">SUMIFS('TRANSACTION LOG'!$D$5:$D$263,'TRANSACTION LOG'!$E$5:$E$263,A62,'TRANSACTION LOG'!$K$5:$K$263,1)</f>
        <v>0</v>
      </c>
      <c r="G62" s="18" t="n">
        <f aca="false">E62-F62</f>
        <v>0</v>
      </c>
      <c r="H62" s="19" t="n">
        <f aca="false">IF(E61=0,0,F61/E61)</f>
        <v>0.293267</v>
      </c>
      <c r="I62" s="17"/>
    </row>
    <row r="63" customFormat="false" ht="15.75" hidden="false" customHeight="true" outlineLevel="0" collapsed="false">
      <c r="A63" s="17" t="s">
        <v>185</v>
      </c>
      <c r="B63" s="17"/>
      <c r="C63" s="17" t="s">
        <v>186</v>
      </c>
      <c r="D63" s="18" t="n">
        <v>0</v>
      </c>
      <c r="E63" s="18" t="n">
        <v>5000</v>
      </c>
      <c r="F63" s="18" t="n">
        <f aca="false">SUMIFS('TRANSACTION LOG'!$D$5:$D$263,'TRANSACTION LOG'!$E$5:$E$263,A63,'TRANSACTION LOG'!$K$5:$K$263,1)</f>
        <v>0</v>
      </c>
      <c r="G63" s="18" t="n">
        <f aca="false">E63-F63</f>
        <v>5000</v>
      </c>
      <c r="H63" s="19" t="n">
        <f aca="false">IF(E62=0,0,F62/E62)</f>
        <v>0</v>
      </c>
      <c r="I63" s="17" t="s">
        <v>187</v>
      </c>
    </row>
    <row r="64" customFormat="false" ht="15.75" hidden="false" customHeight="true" outlineLevel="0" collapsed="false">
      <c r="A64" s="17" t="s">
        <v>188</v>
      </c>
      <c r="B64" s="17"/>
      <c r="C64" s="17" t="s">
        <v>189</v>
      </c>
      <c r="D64" s="18" t="n">
        <v>0</v>
      </c>
      <c r="E64" s="18" t="n">
        <v>17500</v>
      </c>
      <c r="F64" s="18" t="n">
        <f aca="false">SUMIFS('TRANSACTION LOG'!$D$5:$D$263,'TRANSACTION LOG'!$E$5:$E$263,A64,'TRANSACTION LOG'!$K$5:$K$263,1)</f>
        <v>0</v>
      </c>
      <c r="G64" s="18" t="n">
        <f aca="false">E64-F64</f>
        <v>17500</v>
      </c>
      <c r="H64" s="19" t="n">
        <f aca="false">IF(E63=0,0,F63/E63)</f>
        <v>0</v>
      </c>
      <c r="I64" s="17"/>
    </row>
    <row r="65" customFormat="false" ht="15.75" hidden="false" customHeight="true" outlineLevel="0" collapsed="false">
      <c r="A65" s="17" t="s">
        <v>190</v>
      </c>
      <c r="B65" s="17"/>
      <c r="C65" s="17" t="s">
        <v>191</v>
      </c>
      <c r="D65" s="18" t="n">
        <v>600</v>
      </c>
      <c r="E65" s="18" t="n">
        <v>3500</v>
      </c>
      <c r="F65" s="18" t="n">
        <f aca="false">SUMIFS('TRANSACTION LOG'!$D$5:$D$263,'TRANSACTION LOG'!$E$5:$E$263,A65,'TRANSACTION LOG'!$K$5:$K$263,1)</f>
        <v>1621.25</v>
      </c>
      <c r="G65" s="18" t="n">
        <f aca="false">E65-F65</f>
        <v>1878.75</v>
      </c>
      <c r="H65" s="19" t="n">
        <f aca="false">IF(E64=0,0,F64/E64)</f>
        <v>0</v>
      </c>
      <c r="I65" s="17" t="s">
        <v>192</v>
      </c>
    </row>
    <row r="66" customFormat="false" ht="15.75" hidden="false" customHeight="true" outlineLevel="0" collapsed="false">
      <c r="A66" s="17" t="s">
        <v>193</v>
      </c>
      <c r="B66" s="17"/>
      <c r="C66" s="17" t="s">
        <v>194</v>
      </c>
      <c r="D66" s="18" t="n">
        <v>19823</v>
      </c>
      <c r="E66" s="18" t="n">
        <v>24000</v>
      </c>
      <c r="F66" s="18" t="n">
        <f aca="false">SUMIFS('TRANSACTION LOG'!$D$5:$D$263,'TRANSACTION LOG'!$E$5:$E$263,A66,'TRANSACTION LOG'!$K$5:$K$263,1)</f>
        <v>14000</v>
      </c>
      <c r="G66" s="18" t="n">
        <f aca="false">E66-F66</f>
        <v>10000</v>
      </c>
      <c r="H66" s="19" t="n">
        <f aca="false">IF(E65=0,0,F65/E65)</f>
        <v>0.463214285714286</v>
      </c>
      <c r="I66" s="17" t="s">
        <v>195</v>
      </c>
    </row>
    <row r="67" customFormat="false" ht="15" hidden="false" customHeight="false" outlineLevel="0" collapsed="false">
      <c r="A67" s="14" t="s">
        <v>35</v>
      </c>
      <c r="B67" s="14" t="s">
        <v>196</v>
      </c>
      <c r="C67" s="14"/>
      <c r="D67" s="15" t="n">
        <f aca="false">SUM(D68:D74)</f>
        <v>202000</v>
      </c>
      <c r="E67" s="15" t="n">
        <f aca="false">SUM(E68:E74)</f>
        <v>232000</v>
      </c>
      <c r="F67" s="15" t="n">
        <f aca="false">SUM(F68:F74)</f>
        <v>111436</v>
      </c>
      <c r="G67" s="15" t="n">
        <f aca="false">E67-F67</f>
        <v>120564</v>
      </c>
      <c r="H67" s="16" t="n">
        <f aca="false">IF(E67=0,0,F67/E67)</f>
        <v>0.480327586206897</v>
      </c>
      <c r="I67" s="14"/>
    </row>
    <row r="68" customFormat="false" ht="15.75" hidden="false" customHeight="true" outlineLevel="0" collapsed="false">
      <c r="A68" s="17" t="s">
        <v>197</v>
      </c>
      <c r="B68" s="17"/>
      <c r="C68" s="17" t="s">
        <v>198</v>
      </c>
      <c r="D68" s="18" t="n">
        <v>120000</v>
      </c>
      <c r="E68" s="18" t="n">
        <v>0</v>
      </c>
      <c r="F68" s="18" t="n">
        <f aca="false">SUMIFS('TRANSACTION LOG'!$D$5:$D$263,'TRANSACTION LOG'!$E$5:$E$263,A68,'TRANSACTION LOG'!$K$5:$K$263,1)</f>
        <v>0</v>
      </c>
      <c r="G68" s="18" t="n">
        <f aca="false">E68-F68</f>
        <v>0</v>
      </c>
      <c r="H68" s="19" t="n">
        <f aca="false">IF(E67=0,0,F67/E67)</f>
        <v>0.480327586206897</v>
      </c>
      <c r="I68" s="17"/>
    </row>
    <row r="69" customFormat="false" ht="15.75" hidden="false" customHeight="true" outlineLevel="0" collapsed="false">
      <c r="A69" s="17" t="s">
        <v>199</v>
      </c>
      <c r="B69" s="17"/>
      <c r="C69" s="17" t="s">
        <v>200</v>
      </c>
      <c r="D69" s="18" t="n">
        <v>42000</v>
      </c>
      <c r="E69" s="18" t="n">
        <v>160000</v>
      </c>
      <c r="F69" s="18" t="n">
        <f aca="false">SUMIFS('TRANSACTION LOG'!$D$5:$D$263,'TRANSACTION LOG'!$E$5:$E$263,A69,'TRANSACTION LOG'!$K$5:$K$263,1)</f>
        <v>105000</v>
      </c>
      <c r="G69" s="18" t="n">
        <f aca="false">E69-F69</f>
        <v>55000</v>
      </c>
      <c r="H69" s="19" t="n">
        <f aca="false">IF(E68=0,0,F68/E68)</f>
        <v>0</v>
      </c>
      <c r="I69" s="17"/>
    </row>
    <row r="70" customFormat="false" ht="15.75" hidden="false" customHeight="true" outlineLevel="0" collapsed="false">
      <c r="A70" s="17" t="s">
        <v>201</v>
      </c>
      <c r="B70" s="17"/>
      <c r="C70" s="17" t="s">
        <v>202</v>
      </c>
      <c r="D70" s="18" t="n">
        <v>40000</v>
      </c>
      <c r="E70" s="18" t="n">
        <v>30000</v>
      </c>
      <c r="F70" s="18" t="n">
        <f aca="false">SUMIFS('TRANSACTION LOG'!$D$5:$D$263,'TRANSACTION LOG'!$E$5:$E$263,A70,'TRANSACTION LOG'!$K$5:$K$263,1)</f>
        <v>0</v>
      </c>
      <c r="G70" s="18" t="n">
        <f aca="false">E70-F70</f>
        <v>30000</v>
      </c>
      <c r="H70" s="19" t="n">
        <f aca="false">IF(E69=0,0,F69/E69)</f>
        <v>0.65625</v>
      </c>
      <c r="I70" s="17"/>
    </row>
    <row r="71" customFormat="false" ht="15.75" hidden="false" customHeight="true" outlineLevel="0" collapsed="false">
      <c r="A71" s="17" t="s">
        <v>203</v>
      </c>
      <c r="B71" s="17"/>
      <c r="C71" s="17" t="s">
        <v>204</v>
      </c>
      <c r="D71" s="18" t="n">
        <v>0</v>
      </c>
      <c r="E71" s="18" t="n">
        <v>42000</v>
      </c>
      <c r="F71" s="18" t="n">
        <f aca="false">SUMIFS('TRANSACTION LOG'!$D$5:$D$263,'TRANSACTION LOG'!$E$5:$E$263,A71,'TRANSACTION LOG'!$K$5:$K$263,1)</f>
        <v>0</v>
      </c>
      <c r="G71" s="18" t="n">
        <f aca="false">E71-F71</f>
        <v>42000</v>
      </c>
      <c r="H71" s="19" t="n">
        <f aca="false">IF(E70=0,0,F70/E70)</f>
        <v>0</v>
      </c>
      <c r="I71" s="17"/>
    </row>
    <row r="72" customFormat="false" ht="15.75" hidden="false" customHeight="true" outlineLevel="0" collapsed="false">
      <c r="A72" s="17" t="s">
        <v>205</v>
      </c>
      <c r="B72" s="17"/>
      <c r="C72" s="17" t="s">
        <v>206</v>
      </c>
      <c r="D72" s="18" t="n">
        <v>0</v>
      </c>
      <c r="E72" s="18" t="n">
        <v>0</v>
      </c>
      <c r="F72" s="18" t="n">
        <f aca="false">SUMIFS('TRANSACTION LOG'!$D$5:$D$263,'TRANSACTION LOG'!$E$5:$E$263,A72,'TRANSACTION LOG'!$K$5:$K$263,1)</f>
        <v>3500</v>
      </c>
      <c r="G72" s="18" t="n">
        <f aca="false">E72-F72</f>
        <v>-3500</v>
      </c>
      <c r="H72" s="19" t="n">
        <f aca="false">IF(E71=0,0,F71/E71)</f>
        <v>0</v>
      </c>
      <c r="I72" s="17"/>
    </row>
    <row r="73" customFormat="false" ht="15.75" hidden="false" customHeight="true" outlineLevel="0" collapsed="false">
      <c r="A73" s="17" t="s">
        <v>207</v>
      </c>
      <c r="B73" s="17"/>
      <c r="C73" s="17" t="s">
        <v>208</v>
      </c>
      <c r="D73" s="18" t="n">
        <v>0</v>
      </c>
      <c r="E73" s="18" t="n">
        <v>0</v>
      </c>
      <c r="F73" s="18" t="n">
        <f aca="false">SUMIFS('TRANSACTION LOG'!$D$5:$D$263,'TRANSACTION LOG'!$E$5:$E$263,A73,'TRANSACTION LOG'!$K$5:$K$263,1)</f>
        <v>2936</v>
      </c>
      <c r="G73" s="18" t="n">
        <f aca="false">E73-F73</f>
        <v>-2936</v>
      </c>
      <c r="H73" s="19" t="n">
        <f aca="false">IF(E72=0,0,F72/E72)</f>
        <v>0</v>
      </c>
      <c r="I73" s="17"/>
    </row>
    <row r="74" customFormat="false" ht="15.75" hidden="false" customHeight="true" outlineLevel="0" collapsed="false">
      <c r="A74" s="17" t="s">
        <v>209</v>
      </c>
      <c r="B74" s="17"/>
      <c r="C74" s="17" t="s">
        <v>210</v>
      </c>
      <c r="D74" s="18" t="n">
        <v>0</v>
      </c>
      <c r="E74" s="18" t="n">
        <v>0</v>
      </c>
      <c r="F74" s="18" t="n">
        <f aca="false">SUMIFS('TRANSACTION LOG'!$D$5:$D$263,'TRANSACTION LOG'!$E$5:$E$263,A74,'TRANSACTION LOG'!$K$5:$K$263,1)</f>
        <v>0</v>
      </c>
      <c r="G74" s="18" t="n">
        <f aca="false">E74-F74</f>
        <v>0</v>
      </c>
      <c r="H74" s="19" t="n">
        <f aca="false">IF(E73=0,0,F73/E73)</f>
        <v>0</v>
      </c>
      <c r="I74" s="17"/>
    </row>
    <row r="75" customFormat="false" ht="15" hidden="false" customHeight="false" outlineLevel="0" collapsed="false">
      <c r="A75" s="14" t="s">
        <v>37</v>
      </c>
      <c r="B75" s="14" t="s">
        <v>211</v>
      </c>
      <c r="C75" s="14"/>
      <c r="D75" s="15" t="n">
        <f aca="false">SUM(D76:D78)</f>
        <v>47291</v>
      </c>
      <c r="E75" s="15" t="n">
        <f aca="false">SUM(E76:E78)</f>
        <v>39000</v>
      </c>
      <c r="F75" s="15" t="n">
        <f aca="false">SUM(F76:F78)</f>
        <v>64090.83</v>
      </c>
      <c r="G75" s="15" t="n">
        <f aca="false">E75-F75</f>
        <v>-25090.83</v>
      </c>
      <c r="H75" s="16" t="n">
        <f aca="false">IF(E75=0,0,F75/E75)</f>
        <v>1.64335461538462</v>
      </c>
      <c r="I75" s="14"/>
    </row>
    <row r="76" customFormat="false" ht="15.75" hidden="false" customHeight="true" outlineLevel="0" collapsed="false">
      <c r="A76" s="17" t="s">
        <v>212</v>
      </c>
      <c r="B76" s="17"/>
      <c r="C76" s="17" t="s">
        <v>213</v>
      </c>
      <c r="D76" s="18" t="n">
        <v>43264</v>
      </c>
      <c r="E76" s="18" t="n">
        <v>30000</v>
      </c>
      <c r="F76" s="18" t="n">
        <f aca="false">SUMIFS('TRANSACTION LOG'!$D$5:$D$263,'TRANSACTION LOG'!$E$5:$E$263,A76,'TRANSACTION LOG'!$K$5:$K$263,1)</f>
        <v>59407.6</v>
      </c>
      <c r="G76" s="18" t="n">
        <f aca="false">E76-F76</f>
        <v>-29407.6</v>
      </c>
      <c r="H76" s="19" t="n">
        <f aca="false">IF(E75=0,0,F75/E75)</f>
        <v>1.64335461538462</v>
      </c>
      <c r="I76" s="17" t="s">
        <v>214</v>
      </c>
    </row>
    <row r="77" customFormat="false" ht="15.75" hidden="false" customHeight="true" outlineLevel="0" collapsed="false">
      <c r="A77" s="17" t="s">
        <v>215</v>
      </c>
      <c r="B77" s="17"/>
      <c r="C77" s="17" t="s">
        <v>216</v>
      </c>
      <c r="D77" s="18" t="n">
        <v>4027</v>
      </c>
      <c r="E77" s="18" t="n">
        <v>5000</v>
      </c>
      <c r="F77" s="18" t="n">
        <f aca="false">SUMIFS('TRANSACTION LOG'!$D$5:$D$263,'TRANSACTION LOG'!$E$5:$E$263,A77,'TRANSACTION LOG'!$K$5:$K$263,1)</f>
        <v>1039.12</v>
      </c>
      <c r="G77" s="18" t="n">
        <f aca="false">E77-F77</f>
        <v>3960.88</v>
      </c>
      <c r="H77" s="19" t="n">
        <f aca="false">IF(E76=0,0,F76/E76)</f>
        <v>1.98025333333333</v>
      </c>
      <c r="I77" s="17" t="s">
        <v>217</v>
      </c>
    </row>
    <row r="78" customFormat="false" ht="15.75" hidden="false" customHeight="true" outlineLevel="0" collapsed="false">
      <c r="A78" s="17" t="s">
        <v>218</v>
      </c>
      <c r="B78" s="17"/>
      <c r="C78" s="17" t="s">
        <v>219</v>
      </c>
      <c r="D78" s="18" t="n">
        <v>0</v>
      </c>
      <c r="E78" s="18" t="n">
        <v>4000</v>
      </c>
      <c r="F78" s="18" t="n">
        <f aca="false">SUMIFS('TRANSACTION LOG'!$D$5:$D$263,'TRANSACTION LOG'!$E$5:$E$263,A78,'TRANSACTION LOG'!$K$5:$K$263,1)</f>
        <v>3644.11</v>
      </c>
      <c r="G78" s="18" t="n">
        <f aca="false">E78-F78</f>
        <v>355.89</v>
      </c>
      <c r="H78" s="19" t="n">
        <f aca="false">IF(E77=0,0,F77/E77)</f>
        <v>0.207824</v>
      </c>
      <c r="I78" s="17"/>
    </row>
    <row r="80" customFormat="false" ht="15" hidden="false" customHeight="false" outlineLevel="0" collapsed="false">
      <c r="A80" s="8"/>
      <c r="B80" s="8" t="s">
        <v>220</v>
      </c>
      <c r="C80" s="8"/>
      <c r="D80" s="9" t="n">
        <f aca="false">D6+D12+D18+D27+D35+D41+D47+D50+D60+D67+D75</f>
        <v>1672801</v>
      </c>
      <c r="E80" s="9" t="n">
        <f aca="false">E6+E12+E18+E27+E35+E41+E47+E50+E60+E67+E75</f>
        <v>1162790</v>
      </c>
      <c r="F80" s="9" t="n">
        <f aca="false">F6+F12+F18+F27+F35+F41+F47+F50+F60+F67+F75</f>
        <v>630862.75</v>
      </c>
      <c r="G80" s="9" t="n">
        <f aca="false">G6+G12+G18+G27+G35+G41+G47+G50+G60+G67+G75</f>
        <v>531927.25</v>
      </c>
      <c r="H80" s="20"/>
      <c r="I80" s="8"/>
    </row>
    <row r="81" customFormat="false" ht="15" hidden="false" customHeight="false" outlineLevel="0" collapsed="false">
      <c r="B81" s="21" t="s">
        <v>221</v>
      </c>
      <c r="E81" s="22" t="n">
        <f aca="false">E80*0.05</f>
        <v>58139.5</v>
      </c>
    </row>
    <row r="82" customFormat="false" ht="15" hidden="false" customHeight="false" outlineLevel="0" collapsed="false">
      <c r="B82" s="23" t="s">
        <v>222</v>
      </c>
      <c r="E82" s="24" t="n">
        <f aca="false">E80+E81</f>
        <v>1220929.5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6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132" activePane="bottomLeft" state="frozen"/>
      <selection pane="topLeft" activeCell="A1" activeCellId="0" sqref="A1"/>
      <selection pane="bottomLeft" activeCell="E273" activeCellId="0" sqref="E273"/>
    </sheetView>
  </sheetViews>
  <sheetFormatPr defaultColWidth="8.6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4"/>
    <col collapsed="false" customWidth="true" hidden="false" outlineLevel="0" max="3" min="3" style="0" width="42"/>
    <col collapsed="false" customWidth="true" hidden="false" outlineLevel="0" max="4" min="4" style="0" width="12"/>
    <col collapsed="false" customWidth="true" hidden="false" outlineLevel="0" max="5" min="5" style="0" width="10"/>
    <col collapsed="false" customWidth="true" hidden="false" outlineLevel="0" max="6" min="6" style="0" width="20"/>
    <col collapsed="false" customWidth="true" hidden="false" outlineLevel="0" max="7" min="7" style="0" width="34"/>
    <col collapsed="false" customWidth="true" hidden="false" outlineLevel="0" max="8" min="8" style="0" width="20"/>
    <col collapsed="false" customWidth="true" hidden="false" outlineLevel="0" max="9" min="9" style="0" width="24"/>
    <col collapsed="false" customWidth="true" hidden="false" outlineLevel="0" max="10" min="10" style="0" width="20"/>
    <col collapsed="false" customWidth="true" hidden="false" outlineLevel="0" max="11" min="11" style="0" width="14"/>
  </cols>
  <sheetData>
    <row r="1" customFormat="false" ht="18" hidden="false" customHeight="true" outlineLevel="0" collapsed="false">
      <c r="A1" s="1" t="s">
        <v>223</v>
      </c>
    </row>
    <row r="2" customFormat="false" ht="15" hidden="false" customHeight="false" outlineLevel="0" collapsed="false">
      <c r="A2" s="3" t="s">
        <v>224</v>
      </c>
    </row>
    <row r="4" customFormat="false" ht="33.75" hidden="false" customHeight="true" outlineLevel="0" collapsed="false">
      <c r="A4" s="5" t="s">
        <v>225</v>
      </c>
      <c r="B4" s="5" t="s">
        <v>226</v>
      </c>
      <c r="C4" s="5" t="s">
        <v>227</v>
      </c>
      <c r="D4" s="5" t="s">
        <v>228</v>
      </c>
      <c r="E4" s="5" t="s">
        <v>2</v>
      </c>
      <c r="F4" s="5" t="s">
        <v>229</v>
      </c>
      <c r="G4" s="5" t="s">
        <v>230</v>
      </c>
      <c r="H4" s="5" t="s">
        <v>231</v>
      </c>
      <c r="I4" s="5" t="s">
        <v>232</v>
      </c>
      <c r="J4" s="5" t="s">
        <v>233</v>
      </c>
      <c r="K4" s="5" t="s">
        <v>234</v>
      </c>
    </row>
    <row r="5" customFormat="false" ht="31.5" hidden="false" customHeight="true" outlineLevel="0" collapsed="false">
      <c r="A5" s="17" t="s">
        <v>235</v>
      </c>
      <c r="B5" s="17" t="s">
        <v>236</v>
      </c>
      <c r="C5" s="17" t="s">
        <v>237</v>
      </c>
      <c r="D5" s="18" t="n">
        <v>546.57</v>
      </c>
      <c r="E5" s="17" t="s">
        <v>212</v>
      </c>
      <c r="F5" s="17" t="s">
        <v>238</v>
      </c>
      <c r="G5" s="17" t="s">
        <v>239</v>
      </c>
      <c r="H5" s="17" t="s">
        <v>240</v>
      </c>
      <c r="I5" s="17" t="s">
        <v>241</v>
      </c>
      <c r="J5" s="17"/>
      <c r="K5" s="17" t="n">
        <f aca="false">IF(OR(H5="Excluded-Duplicate",I5="DELETE",J5="DELETE"),0,1)</f>
        <v>1</v>
      </c>
    </row>
    <row r="6" customFormat="false" ht="31.5" hidden="false" customHeight="true" outlineLevel="0" collapsed="false">
      <c r="A6" s="17" t="s">
        <v>242</v>
      </c>
      <c r="B6" s="17" t="s">
        <v>236</v>
      </c>
      <c r="C6" s="17" t="s">
        <v>243</v>
      </c>
      <c r="D6" s="18" t="n">
        <v>70</v>
      </c>
      <c r="E6" s="17" t="s">
        <v>212</v>
      </c>
      <c r="F6" s="17" t="s">
        <v>238</v>
      </c>
      <c r="G6" s="17" t="s">
        <v>239</v>
      </c>
      <c r="H6" s="17" t="s">
        <v>240</v>
      </c>
      <c r="I6" s="17" t="s">
        <v>241</v>
      </c>
      <c r="J6" s="17"/>
      <c r="K6" s="17" t="n">
        <f aca="false">IF(OR(H6="Excluded-Duplicate",I6="DELETE",J6="DELETE"),0,1)</f>
        <v>1</v>
      </c>
    </row>
    <row r="7" customFormat="false" ht="31.5" hidden="false" customHeight="true" outlineLevel="0" collapsed="false">
      <c r="A7" s="17" t="s">
        <v>244</v>
      </c>
      <c r="B7" s="17" t="s">
        <v>245</v>
      </c>
      <c r="C7" s="17" t="s">
        <v>246</v>
      </c>
      <c r="D7" s="18" t="n">
        <v>114</v>
      </c>
      <c r="E7" s="17" t="s">
        <v>212</v>
      </c>
      <c r="F7" s="17" t="s">
        <v>238</v>
      </c>
      <c r="G7" s="17" t="s">
        <v>239</v>
      </c>
      <c r="H7" s="17" t="s">
        <v>240</v>
      </c>
      <c r="I7" s="17" t="s">
        <v>241</v>
      </c>
      <c r="J7" s="17"/>
      <c r="K7" s="17" t="n">
        <f aca="false">IF(OR(H7="Excluded-Duplicate",I7="DELETE",J7="DELETE"),0,1)</f>
        <v>1</v>
      </c>
    </row>
    <row r="8" customFormat="false" ht="31.5" hidden="false" customHeight="true" outlineLevel="0" collapsed="false">
      <c r="A8" s="17" t="s">
        <v>244</v>
      </c>
      <c r="B8" s="17" t="s">
        <v>245</v>
      </c>
      <c r="C8" s="17" t="s">
        <v>246</v>
      </c>
      <c r="D8" s="18" t="n">
        <v>114</v>
      </c>
      <c r="E8" s="17" t="s">
        <v>212</v>
      </c>
      <c r="F8" s="17" t="s">
        <v>238</v>
      </c>
      <c r="G8" s="17" t="s">
        <v>239</v>
      </c>
      <c r="H8" s="17" t="s">
        <v>240</v>
      </c>
      <c r="I8" s="17" t="s">
        <v>241</v>
      </c>
      <c r="J8" s="17"/>
      <c r="K8" s="17" t="n">
        <f aca="false">IF(OR(H8="Excluded-Duplicate",I8="DELETE",J8="DELETE"),0,1)</f>
        <v>1</v>
      </c>
    </row>
    <row r="9" customFormat="false" ht="31.5" hidden="false" customHeight="true" outlineLevel="0" collapsed="false">
      <c r="A9" s="17" t="s">
        <v>247</v>
      </c>
      <c r="B9" s="17" t="s">
        <v>248</v>
      </c>
      <c r="C9" s="17" t="s">
        <v>217</v>
      </c>
      <c r="D9" s="18" t="n">
        <v>7.5</v>
      </c>
      <c r="E9" s="17" t="s">
        <v>218</v>
      </c>
      <c r="F9" s="17" t="s">
        <v>238</v>
      </c>
      <c r="G9" s="17" t="s">
        <v>239</v>
      </c>
      <c r="H9" s="17" t="s">
        <v>240</v>
      </c>
      <c r="I9" s="17" t="s">
        <v>241</v>
      </c>
      <c r="J9" s="17"/>
      <c r="K9" s="17" t="n">
        <f aca="false">IF(OR(H9="Excluded-Duplicate",I9="DELETE",J9="DELETE"),0,1)</f>
        <v>1</v>
      </c>
    </row>
    <row r="10" customFormat="false" ht="31.5" hidden="false" customHeight="true" outlineLevel="0" collapsed="false">
      <c r="A10" s="17" t="s">
        <v>247</v>
      </c>
      <c r="B10" s="17" t="s">
        <v>249</v>
      </c>
      <c r="C10" s="17" t="s">
        <v>217</v>
      </c>
      <c r="D10" s="18" t="n">
        <v>14.09</v>
      </c>
      <c r="E10" s="17" t="s">
        <v>218</v>
      </c>
      <c r="F10" s="17" t="s">
        <v>238</v>
      </c>
      <c r="G10" s="17" t="s">
        <v>239</v>
      </c>
      <c r="H10" s="17" t="s">
        <v>240</v>
      </c>
      <c r="I10" s="17" t="s">
        <v>241</v>
      </c>
      <c r="J10" s="17"/>
      <c r="K10" s="17" t="n">
        <f aca="false">IF(OR(H10="Excluded-Duplicate",I10="DELETE",J10="DELETE"),0,1)</f>
        <v>1</v>
      </c>
    </row>
    <row r="11" customFormat="false" ht="31.5" hidden="false" customHeight="true" outlineLevel="0" collapsed="false">
      <c r="A11" s="17" t="s">
        <v>247</v>
      </c>
      <c r="B11" s="17" t="s">
        <v>250</v>
      </c>
      <c r="C11" s="17" t="s">
        <v>251</v>
      </c>
      <c r="D11" s="18" t="n">
        <v>197.84</v>
      </c>
      <c r="E11" s="17" t="s">
        <v>218</v>
      </c>
      <c r="F11" s="17" t="s">
        <v>238</v>
      </c>
      <c r="G11" s="17" t="s">
        <v>239</v>
      </c>
      <c r="H11" s="17" t="s">
        <v>240</v>
      </c>
      <c r="I11" s="17" t="s">
        <v>241</v>
      </c>
      <c r="J11" s="17"/>
      <c r="K11" s="17" t="n">
        <f aca="false">IF(OR(H11="Excluded-Duplicate",I11="DELETE",J11="DELETE"),0,1)</f>
        <v>1</v>
      </c>
    </row>
    <row r="12" customFormat="false" ht="31.5" hidden="false" customHeight="true" outlineLevel="0" collapsed="false">
      <c r="A12" s="17" t="s">
        <v>247</v>
      </c>
      <c r="B12" s="17" t="s">
        <v>252</v>
      </c>
      <c r="C12" s="17" t="s">
        <v>217</v>
      </c>
      <c r="D12" s="18" t="n">
        <v>9.69</v>
      </c>
      <c r="E12" s="17" t="s">
        <v>218</v>
      </c>
      <c r="F12" s="17" t="s">
        <v>238</v>
      </c>
      <c r="G12" s="17" t="s">
        <v>239</v>
      </c>
      <c r="H12" s="17" t="s">
        <v>240</v>
      </c>
      <c r="I12" s="17" t="s">
        <v>241</v>
      </c>
      <c r="J12" s="17"/>
      <c r="K12" s="17" t="n">
        <f aca="false">IF(OR(H12="Excluded-Duplicate",I12="DELETE",J12="DELETE"),0,1)</f>
        <v>1</v>
      </c>
    </row>
    <row r="13" customFormat="false" ht="31.5" hidden="false" customHeight="true" outlineLevel="0" collapsed="false">
      <c r="A13" s="17" t="s">
        <v>247</v>
      </c>
      <c r="B13" s="17" t="s">
        <v>253</v>
      </c>
      <c r="C13" s="17" t="s">
        <v>254</v>
      </c>
      <c r="D13" s="18" t="n">
        <v>71000</v>
      </c>
      <c r="E13" s="17" t="s">
        <v>118</v>
      </c>
      <c r="F13" s="17" t="s">
        <v>255</v>
      </c>
      <c r="G13" s="17" t="s">
        <v>256</v>
      </c>
      <c r="H13" s="17" t="s">
        <v>257</v>
      </c>
      <c r="I13" s="17" t="s">
        <v>258</v>
      </c>
      <c r="J13" s="17"/>
      <c r="K13" s="17" t="n">
        <f aca="false">IF(OR(H13="Excluded-Duplicate",I13="DELETE",J13="DELETE"),0,1)</f>
        <v>1</v>
      </c>
    </row>
    <row r="14" customFormat="false" ht="31.5" hidden="false" customHeight="true" outlineLevel="0" collapsed="false">
      <c r="A14" s="17" t="s">
        <v>259</v>
      </c>
      <c r="B14" s="17" t="s">
        <v>260</v>
      </c>
      <c r="C14" s="17" t="s">
        <v>246</v>
      </c>
      <c r="D14" s="18" t="n">
        <v>44.2</v>
      </c>
      <c r="E14" s="17" t="s">
        <v>218</v>
      </c>
      <c r="F14" s="17" t="s">
        <v>238</v>
      </c>
      <c r="G14" s="17" t="s">
        <v>239</v>
      </c>
      <c r="H14" s="17" t="s">
        <v>240</v>
      </c>
      <c r="I14" s="17" t="s">
        <v>241</v>
      </c>
      <c r="J14" s="17"/>
      <c r="K14" s="17" t="n">
        <f aca="false">IF(OR(H14="Excluded-Duplicate",I14="DELETE",J14="DELETE"),0,1)</f>
        <v>1</v>
      </c>
    </row>
    <row r="15" customFormat="false" ht="31.5" hidden="false" customHeight="true" outlineLevel="0" collapsed="false">
      <c r="A15" s="17" t="s">
        <v>259</v>
      </c>
      <c r="B15" s="17" t="s">
        <v>261</v>
      </c>
      <c r="C15" s="17" t="s">
        <v>217</v>
      </c>
      <c r="D15" s="18" t="n">
        <v>23.33</v>
      </c>
      <c r="E15" s="17" t="s">
        <v>218</v>
      </c>
      <c r="F15" s="17" t="s">
        <v>238</v>
      </c>
      <c r="G15" s="17" t="s">
        <v>239</v>
      </c>
      <c r="H15" s="17" t="s">
        <v>240</v>
      </c>
      <c r="I15" s="17" t="s">
        <v>241</v>
      </c>
      <c r="J15" s="17"/>
      <c r="K15" s="17" t="n">
        <f aca="false">IF(OR(H15="Excluded-Duplicate",I15="DELETE",J15="DELETE"),0,1)</f>
        <v>1</v>
      </c>
    </row>
    <row r="16" customFormat="false" ht="31.5" hidden="false" customHeight="true" outlineLevel="0" collapsed="false">
      <c r="A16" s="17" t="s">
        <v>259</v>
      </c>
      <c r="B16" s="17" t="s">
        <v>262</v>
      </c>
      <c r="C16" s="17" t="s">
        <v>263</v>
      </c>
      <c r="D16" s="18" t="n">
        <v>356.04</v>
      </c>
      <c r="E16" s="17" t="s">
        <v>218</v>
      </c>
      <c r="F16" s="17" t="s">
        <v>238</v>
      </c>
      <c r="G16" s="17" t="s">
        <v>239</v>
      </c>
      <c r="H16" s="17" t="s">
        <v>240</v>
      </c>
      <c r="I16" s="17" t="s">
        <v>241</v>
      </c>
      <c r="J16" s="17"/>
      <c r="K16" s="17" t="n">
        <f aca="false">IF(OR(H16="Excluded-Duplicate",I16="DELETE",J16="DELETE"),0,1)</f>
        <v>1</v>
      </c>
    </row>
    <row r="17" customFormat="false" ht="31.5" hidden="false" customHeight="true" outlineLevel="0" collapsed="false">
      <c r="A17" s="17" t="s">
        <v>259</v>
      </c>
      <c r="B17" s="17" t="s">
        <v>264</v>
      </c>
      <c r="C17" s="17" t="s">
        <v>246</v>
      </c>
      <c r="D17" s="18" t="n">
        <v>44.2</v>
      </c>
      <c r="E17" s="17" t="s">
        <v>218</v>
      </c>
      <c r="F17" s="17" t="s">
        <v>238</v>
      </c>
      <c r="G17" s="17" t="s">
        <v>239</v>
      </c>
      <c r="H17" s="17" t="s">
        <v>240</v>
      </c>
      <c r="I17" s="17" t="s">
        <v>241</v>
      </c>
      <c r="J17" s="17"/>
      <c r="K17" s="17" t="n">
        <f aca="false">IF(OR(H17="Excluded-Duplicate",I17="DELETE",J17="DELETE"),0,1)</f>
        <v>1</v>
      </c>
    </row>
    <row r="18" customFormat="false" ht="31.5" hidden="false" customHeight="true" outlineLevel="0" collapsed="false">
      <c r="A18" s="17" t="s">
        <v>265</v>
      </c>
      <c r="B18" s="17" t="s">
        <v>266</v>
      </c>
      <c r="C18" s="17" t="s">
        <v>267</v>
      </c>
      <c r="D18" s="18" t="n">
        <v>1861</v>
      </c>
      <c r="E18" s="17" t="s">
        <v>207</v>
      </c>
      <c r="F18" s="17" t="s">
        <v>238</v>
      </c>
      <c r="G18" s="17" t="s">
        <v>239</v>
      </c>
      <c r="H18" s="17" t="s">
        <v>257</v>
      </c>
      <c r="I18" s="17"/>
      <c r="J18" s="17"/>
      <c r="K18" s="17" t="n">
        <f aca="false">IF(OR(H18="Excluded-Duplicate",I18="DELETE",J18="DELETE"),0,1)</f>
        <v>1</v>
      </c>
    </row>
    <row r="19" customFormat="false" ht="31.5" hidden="false" customHeight="true" outlineLevel="0" collapsed="false">
      <c r="A19" s="17" t="s">
        <v>265</v>
      </c>
      <c r="B19" s="17" t="s">
        <v>268</v>
      </c>
      <c r="C19" s="17" t="s">
        <v>217</v>
      </c>
      <c r="D19" s="18" t="n">
        <v>640.46</v>
      </c>
      <c r="E19" s="17" t="s">
        <v>212</v>
      </c>
      <c r="F19" s="17" t="s">
        <v>238</v>
      </c>
      <c r="G19" s="17" t="s">
        <v>239</v>
      </c>
      <c r="H19" s="17" t="s">
        <v>240</v>
      </c>
      <c r="I19" s="17" t="s">
        <v>241</v>
      </c>
      <c r="J19" s="17"/>
      <c r="K19" s="17" t="n">
        <f aca="false">IF(OR(H19="Excluded-Duplicate",I19="DELETE",J19="DELETE"),0,1)</f>
        <v>1</v>
      </c>
    </row>
    <row r="20" customFormat="false" ht="31.5" hidden="false" customHeight="true" outlineLevel="0" collapsed="false">
      <c r="A20" s="17" t="s">
        <v>265</v>
      </c>
      <c r="B20" s="17" t="s">
        <v>252</v>
      </c>
      <c r="C20" s="17" t="s">
        <v>269</v>
      </c>
      <c r="D20" s="18" t="n">
        <v>21.69</v>
      </c>
      <c r="E20" s="17" t="s">
        <v>218</v>
      </c>
      <c r="F20" s="17" t="s">
        <v>238</v>
      </c>
      <c r="G20" s="17" t="s">
        <v>239</v>
      </c>
      <c r="H20" s="17" t="s">
        <v>240</v>
      </c>
      <c r="I20" s="17" t="s">
        <v>241</v>
      </c>
      <c r="J20" s="17"/>
      <c r="K20" s="17" t="n">
        <f aca="false">IF(OR(H20="Excluded-Duplicate",I20="DELETE",J20="DELETE"),0,1)</f>
        <v>1</v>
      </c>
    </row>
    <row r="21" customFormat="false" ht="31.5" hidden="false" customHeight="true" outlineLevel="0" collapsed="false">
      <c r="A21" s="17" t="s">
        <v>265</v>
      </c>
      <c r="B21" s="17" t="s">
        <v>270</v>
      </c>
      <c r="C21" s="17" t="s">
        <v>246</v>
      </c>
      <c r="D21" s="18" t="n">
        <v>43.57</v>
      </c>
      <c r="E21" s="17" t="s">
        <v>218</v>
      </c>
      <c r="F21" s="17" t="s">
        <v>238</v>
      </c>
      <c r="G21" s="17" t="s">
        <v>239</v>
      </c>
      <c r="H21" s="17" t="s">
        <v>240</v>
      </c>
      <c r="I21" s="17" t="s">
        <v>241</v>
      </c>
      <c r="J21" s="17"/>
      <c r="K21" s="17" t="n">
        <f aca="false">IF(OR(H21="Excluded-Duplicate",I21="DELETE",J21="DELETE"),0,1)</f>
        <v>1</v>
      </c>
    </row>
    <row r="22" customFormat="false" ht="31.5" hidden="false" customHeight="true" outlineLevel="0" collapsed="false">
      <c r="A22" s="17" t="s">
        <v>271</v>
      </c>
      <c r="B22" s="17" t="s">
        <v>272</v>
      </c>
      <c r="C22" s="17" t="s">
        <v>273</v>
      </c>
      <c r="D22" s="18" t="n">
        <v>562.56</v>
      </c>
      <c r="E22" s="17" t="s">
        <v>215</v>
      </c>
      <c r="F22" s="17" t="s">
        <v>255</v>
      </c>
      <c r="G22" s="17" t="s">
        <v>274</v>
      </c>
      <c r="H22" s="17" t="s">
        <v>257</v>
      </c>
      <c r="I22" s="17" t="s">
        <v>258</v>
      </c>
      <c r="J22" s="17"/>
      <c r="K22" s="17" t="n">
        <f aca="false">IF(OR(H22="Excluded-Duplicate",I22="DELETE",J22="DELETE"),0,1)</f>
        <v>1</v>
      </c>
    </row>
    <row r="23" customFormat="false" ht="31.5" hidden="false" customHeight="true" outlineLevel="0" collapsed="false">
      <c r="A23" s="17" t="s">
        <v>275</v>
      </c>
      <c r="B23" s="17" t="s">
        <v>236</v>
      </c>
      <c r="C23" s="17" t="s">
        <v>276</v>
      </c>
      <c r="D23" s="18" t="n">
        <v>622.4</v>
      </c>
      <c r="E23" s="17" t="s">
        <v>212</v>
      </c>
      <c r="F23" s="17" t="s">
        <v>238</v>
      </c>
      <c r="G23" s="17" t="s">
        <v>239</v>
      </c>
      <c r="H23" s="17" t="s">
        <v>240</v>
      </c>
      <c r="I23" s="17" t="s">
        <v>241</v>
      </c>
      <c r="J23" s="17"/>
      <c r="K23" s="17" t="n">
        <f aca="false">IF(OR(H23="Excluded-Duplicate",I23="DELETE",J23="DELETE"),0,1)</f>
        <v>1</v>
      </c>
    </row>
    <row r="24" customFormat="false" ht="31.5" hidden="false" customHeight="true" outlineLevel="0" collapsed="false">
      <c r="A24" s="17" t="s">
        <v>277</v>
      </c>
      <c r="B24" s="17" t="s">
        <v>278</v>
      </c>
      <c r="C24" s="17" t="s">
        <v>279</v>
      </c>
      <c r="D24" s="18" t="n">
        <v>7011.6</v>
      </c>
      <c r="E24" s="17" t="s">
        <v>212</v>
      </c>
      <c r="F24" s="17" t="s">
        <v>280</v>
      </c>
      <c r="G24" s="17" t="s">
        <v>281</v>
      </c>
      <c r="H24" s="17" t="s">
        <v>257</v>
      </c>
      <c r="I24" s="17" t="s">
        <v>282</v>
      </c>
      <c r="J24" s="17"/>
      <c r="K24" s="17" t="n">
        <f aca="false">IF(OR(H24="Excluded-Duplicate",I24="DELETE",J24="DELETE"),0,1)</f>
        <v>1</v>
      </c>
    </row>
    <row r="25" customFormat="false" ht="31.5" hidden="false" customHeight="true" outlineLevel="0" collapsed="false">
      <c r="A25" s="17" t="s">
        <v>283</v>
      </c>
      <c r="B25" s="17" t="s">
        <v>284</v>
      </c>
      <c r="C25" s="17" t="s">
        <v>285</v>
      </c>
      <c r="D25" s="18" t="n">
        <v>15900</v>
      </c>
      <c r="E25" s="17" t="s">
        <v>63</v>
      </c>
      <c r="F25" s="17" t="s">
        <v>255</v>
      </c>
      <c r="G25" s="17" t="s">
        <v>286</v>
      </c>
      <c r="H25" s="17" t="s">
        <v>257</v>
      </c>
      <c r="I25" s="17" t="s">
        <v>258</v>
      </c>
      <c r="J25" s="17"/>
      <c r="K25" s="17" t="n">
        <f aca="false">IF(OR(H25="Excluded-Duplicate",I25="DELETE",J25="DELETE"),0,1)</f>
        <v>1</v>
      </c>
    </row>
    <row r="26" customFormat="false" ht="31.5" hidden="false" customHeight="true" outlineLevel="0" collapsed="false">
      <c r="A26" s="17" t="s">
        <v>283</v>
      </c>
      <c r="B26" s="17" t="s">
        <v>287</v>
      </c>
      <c r="C26" s="17" t="s">
        <v>288</v>
      </c>
      <c r="D26" s="18" t="n">
        <v>316.53</v>
      </c>
      <c r="E26" s="17" t="s">
        <v>212</v>
      </c>
      <c r="F26" s="17" t="s">
        <v>238</v>
      </c>
      <c r="G26" s="17" t="s">
        <v>239</v>
      </c>
      <c r="H26" s="17" t="s">
        <v>240</v>
      </c>
      <c r="I26" s="17" t="s">
        <v>241</v>
      </c>
      <c r="J26" s="17"/>
      <c r="K26" s="17" t="n">
        <f aca="false">IF(OR(H26="Excluded-Duplicate",I26="DELETE",J26="DELETE"),0,1)</f>
        <v>1</v>
      </c>
    </row>
    <row r="27" s="25" customFormat="true" ht="31.5" hidden="false" customHeight="true" outlineLevel="0" collapsed="false">
      <c r="A27" s="17" t="s">
        <v>283</v>
      </c>
      <c r="B27" s="17" t="s">
        <v>289</v>
      </c>
      <c r="C27" s="17" t="s">
        <v>290</v>
      </c>
      <c r="D27" s="18" t="n">
        <v>339.61</v>
      </c>
      <c r="E27" s="17" t="s">
        <v>212</v>
      </c>
      <c r="F27" s="17" t="s">
        <v>238</v>
      </c>
      <c r="G27" s="17" t="s">
        <v>239</v>
      </c>
      <c r="H27" s="17" t="s">
        <v>240</v>
      </c>
      <c r="I27" s="17" t="s">
        <v>241</v>
      </c>
      <c r="J27" s="17"/>
      <c r="K27" s="17" t="n">
        <f aca="false">IF(OR(H27="Excluded-Duplicate",I27="DELETE",J27="DELETE"),0,1)</f>
        <v>1</v>
      </c>
    </row>
    <row r="28" customFormat="false" ht="31.5" hidden="false" customHeight="true" outlineLevel="0" collapsed="false">
      <c r="A28" s="17" t="s">
        <v>283</v>
      </c>
      <c r="B28" s="17" t="s">
        <v>284</v>
      </c>
      <c r="C28" s="17" t="s">
        <v>291</v>
      </c>
      <c r="D28" s="18" t="n">
        <v>476.56</v>
      </c>
      <c r="E28" s="17" t="s">
        <v>215</v>
      </c>
      <c r="F28" s="17" t="s">
        <v>255</v>
      </c>
      <c r="G28" s="17" t="s">
        <v>292</v>
      </c>
      <c r="H28" s="17" t="s">
        <v>257</v>
      </c>
      <c r="I28" s="17" t="s">
        <v>258</v>
      </c>
      <c r="J28" s="17"/>
      <c r="K28" s="17" t="n">
        <f aca="false">IF(OR(H28="Excluded-Duplicate",I28="DELETE",J28="DELETE"),0,1)</f>
        <v>1</v>
      </c>
    </row>
    <row r="29" s="25" customFormat="true" ht="31.5" hidden="false" customHeight="true" outlineLevel="0" collapsed="false">
      <c r="A29" s="17" t="s">
        <v>283</v>
      </c>
      <c r="B29" s="17" t="s">
        <v>293</v>
      </c>
      <c r="C29" s="17" t="s">
        <v>294</v>
      </c>
      <c r="D29" s="18" t="n">
        <v>2438</v>
      </c>
      <c r="E29" s="17" t="s">
        <v>173</v>
      </c>
      <c r="F29" s="17" t="s">
        <v>255</v>
      </c>
      <c r="G29" s="17" t="s">
        <v>295</v>
      </c>
      <c r="H29" s="17" t="s">
        <v>257</v>
      </c>
      <c r="I29" s="17" t="s">
        <v>258</v>
      </c>
      <c r="J29" s="17"/>
      <c r="K29" s="17" t="n">
        <f aca="false">IF(OR(H29="Excluded-Duplicate",I29="DELETE",J29="DELETE"),0,1)</f>
        <v>1</v>
      </c>
    </row>
    <row r="30" customFormat="false" ht="30" hidden="false" customHeight="true" outlineLevel="0" collapsed="false">
      <c r="A30" s="26" t="s">
        <v>283</v>
      </c>
      <c r="B30" s="26" t="s">
        <v>296</v>
      </c>
      <c r="C30" s="26" t="s">
        <v>297</v>
      </c>
      <c r="D30" s="27" t="n">
        <v>239.88</v>
      </c>
      <c r="E30" s="26" t="s">
        <v>298</v>
      </c>
      <c r="F30" s="26" t="s">
        <v>238</v>
      </c>
      <c r="G30" s="26" t="s">
        <v>239</v>
      </c>
      <c r="H30" s="26" t="s">
        <v>299</v>
      </c>
      <c r="I30" s="26" t="s">
        <v>300</v>
      </c>
      <c r="J30" s="26"/>
      <c r="K30" s="26" t="n">
        <f aca="false">IF(OR(H30="Excluded-Duplicate",I30="DELETE",J30="DELETE"),0,1)</f>
        <v>0</v>
      </c>
    </row>
    <row r="31" customFormat="false" ht="31.5" hidden="false" customHeight="true" outlineLevel="0" collapsed="false">
      <c r="A31" s="17" t="s">
        <v>301</v>
      </c>
      <c r="B31" s="17" t="s">
        <v>302</v>
      </c>
      <c r="C31" s="17" t="s">
        <v>303</v>
      </c>
      <c r="D31" s="18" t="n">
        <v>10000</v>
      </c>
      <c r="E31" s="17" t="s">
        <v>102</v>
      </c>
      <c r="F31" s="17" t="s">
        <v>255</v>
      </c>
      <c r="G31" s="17" t="s">
        <v>304</v>
      </c>
      <c r="H31" s="17" t="s">
        <v>257</v>
      </c>
      <c r="I31" s="17" t="s">
        <v>258</v>
      </c>
      <c r="J31" s="17"/>
      <c r="K31" s="17" t="n">
        <f aca="false">IF(OR(H31="Excluded-Duplicate",I31="DELETE",J31="DELETE"),0,1)</f>
        <v>1</v>
      </c>
    </row>
    <row r="32" customFormat="false" ht="31.5" hidden="false" customHeight="true" outlineLevel="0" collapsed="false">
      <c r="A32" s="17" t="s">
        <v>305</v>
      </c>
      <c r="B32" s="17" t="s">
        <v>272</v>
      </c>
      <c r="C32" s="17" t="s">
        <v>306</v>
      </c>
      <c r="D32" s="18" t="n">
        <v>24000</v>
      </c>
      <c r="E32" s="17" t="s">
        <v>63</v>
      </c>
      <c r="F32" s="17" t="s">
        <v>255</v>
      </c>
      <c r="G32" s="17" t="s">
        <v>307</v>
      </c>
      <c r="H32" s="17" t="s">
        <v>257</v>
      </c>
      <c r="I32" s="17" t="s">
        <v>258</v>
      </c>
      <c r="J32" s="17"/>
      <c r="K32" s="17" t="n">
        <f aca="false">IF(OR(H32="Excluded-Duplicate",I32="DELETE",J32="DELETE"),0,1)</f>
        <v>1</v>
      </c>
    </row>
    <row r="33" customFormat="false" ht="31.5" hidden="false" customHeight="true" outlineLevel="0" collapsed="false">
      <c r="A33" s="17" t="s">
        <v>305</v>
      </c>
      <c r="B33" s="17" t="s">
        <v>308</v>
      </c>
      <c r="C33" s="17" t="s">
        <v>309</v>
      </c>
      <c r="D33" s="18" t="n">
        <v>90</v>
      </c>
      <c r="E33" s="17" t="s">
        <v>105</v>
      </c>
      <c r="F33" s="17" t="s">
        <v>238</v>
      </c>
      <c r="G33" s="17" t="s">
        <v>239</v>
      </c>
      <c r="H33" s="17" t="s">
        <v>240</v>
      </c>
      <c r="I33" s="17" t="s">
        <v>241</v>
      </c>
      <c r="J33" s="17"/>
      <c r="K33" s="17" t="n">
        <f aca="false">IF(OR(H33="Excluded-Duplicate",I33="DELETE",J33="DELETE"),0,1)</f>
        <v>1</v>
      </c>
    </row>
    <row r="34" customFormat="false" ht="31.5" hidden="false" customHeight="true" outlineLevel="0" collapsed="false">
      <c r="A34" s="17" t="s">
        <v>310</v>
      </c>
      <c r="B34" s="17" t="s">
        <v>311</v>
      </c>
      <c r="C34" s="17" t="s">
        <v>312</v>
      </c>
      <c r="D34" s="18" t="n">
        <v>152.5</v>
      </c>
      <c r="E34" s="17" t="s">
        <v>180</v>
      </c>
      <c r="F34" s="17" t="s">
        <v>238</v>
      </c>
      <c r="G34" s="17" t="s">
        <v>239</v>
      </c>
      <c r="H34" s="17" t="s">
        <v>240</v>
      </c>
      <c r="I34" s="17" t="s">
        <v>313</v>
      </c>
      <c r="J34" s="17"/>
      <c r="K34" s="17" t="n">
        <f aca="false">IF(OR(H34="Excluded-Duplicate",I34="DELETE",J34="DELETE"),0,1)</f>
        <v>1</v>
      </c>
    </row>
    <row r="35" customFormat="false" ht="31.5" hidden="false" customHeight="true" outlineLevel="0" collapsed="false">
      <c r="A35" s="17" t="s">
        <v>310</v>
      </c>
      <c r="B35" s="17" t="s">
        <v>311</v>
      </c>
      <c r="C35" s="17" t="s">
        <v>312</v>
      </c>
      <c r="D35" s="18" t="n">
        <v>16.94</v>
      </c>
      <c r="E35" s="17" t="s">
        <v>180</v>
      </c>
      <c r="F35" s="17" t="s">
        <v>238</v>
      </c>
      <c r="G35" s="17" t="s">
        <v>239</v>
      </c>
      <c r="H35" s="17" t="s">
        <v>240</v>
      </c>
      <c r="I35" s="17" t="s">
        <v>313</v>
      </c>
      <c r="J35" s="17"/>
      <c r="K35" s="17" t="n">
        <f aca="false">IF(OR(H35="Excluded-Duplicate",I35="DELETE",J35="DELETE"),0,1)</f>
        <v>1</v>
      </c>
    </row>
    <row r="36" customFormat="false" ht="31.5" hidden="false" customHeight="true" outlineLevel="0" collapsed="false">
      <c r="A36" s="17" t="s">
        <v>314</v>
      </c>
      <c r="B36" s="17" t="s">
        <v>315</v>
      </c>
      <c r="C36" s="17" t="s">
        <v>312</v>
      </c>
      <c r="D36" s="18" t="n">
        <v>294.08</v>
      </c>
      <c r="E36" s="17" t="s">
        <v>63</v>
      </c>
      <c r="F36" s="17" t="s">
        <v>238</v>
      </c>
      <c r="G36" s="17" t="s">
        <v>239</v>
      </c>
      <c r="H36" s="17" t="s">
        <v>257</v>
      </c>
      <c r="I36" s="17" t="s">
        <v>316</v>
      </c>
      <c r="J36" s="17"/>
      <c r="K36" s="17" t="n">
        <f aca="false">IF(OR(H36="Excluded-Duplicate",I36="DELETE",J36="DELETE"),0,1)</f>
        <v>1</v>
      </c>
    </row>
    <row r="37" customFormat="false" ht="31.5" hidden="false" customHeight="true" outlineLevel="0" collapsed="false">
      <c r="A37" s="17" t="s">
        <v>317</v>
      </c>
      <c r="B37" s="17" t="s">
        <v>287</v>
      </c>
      <c r="C37" s="17" t="s">
        <v>246</v>
      </c>
      <c r="D37" s="18" t="n">
        <v>726.4</v>
      </c>
      <c r="E37" s="17" t="s">
        <v>212</v>
      </c>
      <c r="F37" s="17" t="s">
        <v>238</v>
      </c>
      <c r="G37" s="17" t="s">
        <v>239</v>
      </c>
      <c r="H37" s="17" t="s">
        <v>240</v>
      </c>
      <c r="I37" s="17" t="s">
        <v>241</v>
      </c>
      <c r="J37" s="17"/>
      <c r="K37" s="17" t="n">
        <f aca="false">IF(OR(H37="Excluded-Duplicate",I37="DELETE",J37="DELETE"),0,1)</f>
        <v>1</v>
      </c>
    </row>
    <row r="38" customFormat="false" ht="31.5" hidden="false" customHeight="true" outlineLevel="0" collapsed="false">
      <c r="A38" s="17" t="s">
        <v>317</v>
      </c>
      <c r="B38" s="17" t="s">
        <v>318</v>
      </c>
      <c r="C38" s="17" t="s">
        <v>319</v>
      </c>
      <c r="D38" s="18" t="n">
        <v>1500</v>
      </c>
      <c r="E38" s="17" t="s">
        <v>74</v>
      </c>
      <c r="F38" s="17" t="s">
        <v>255</v>
      </c>
      <c r="G38" s="17" t="s">
        <v>320</v>
      </c>
      <c r="H38" s="17" t="s">
        <v>257</v>
      </c>
      <c r="I38" s="17" t="s">
        <v>258</v>
      </c>
      <c r="J38" s="17"/>
      <c r="K38" s="17" t="n">
        <f aca="false">IF(OR(H38="Excluded-Duplicate",I38="DELETE",J38="DELETE"),0,1)</f>
        <v>1</v>
      </c>
    </row>
    <row r="39" customFormat="false" ht="31.5" hidden="false" customHeight="true" outlineLevel="0" collapsed="false">
      <c r="A39" s="17" t="s">
        <v>321</v>
      </c>
      <c r="B39" s="17" t="s">
        <v>322</v>
      </c>
      <c r="C39" s="17" t="s">
        <v>323</v>
      </c>
      <c r="D39" s="18" t="n">
        <v>330.16</v>
      </c>
      <c r="E39" s="17" t="s">
        <v>212</v>
      </c>
      <c r="F39" s="17" t="s">
        <v>238</v>
      </c>
      <c r="G39" s="17" t="s">
        <v>239</v>
      </c>
      <c r="H39" s="17" t="s">
        <v>240</v>
      </c>
      <c r="I39" s="17" t="s">
        <v>241</v>
      </c>
      <c r="J39" s="17"/>
      <c r="K39" s="17" t="n">
        <f aca="false">IF(OR(H39="Excluded-Duplicate",I39="DELETE",J39="DELETE"),0,1)</f>
        <v>1</v>
      </c>
    </row>
    <row r="40" customFormat="false" ht="31.5" hidden="false" customHeight="true" outlineLevel="0" collapsed="false">
      <c r="A40" s="17" t="s">
        <v>324</v>
      </c>
      <c r="B40" s="17" t="s">
        <v>325</v>
      </c>
      <c r="C40" s="17" t="s">
        <v>326</v>
      </c>
      <c r="D40" s="18" t="n">
        <v>48.95</v>
      </c>
      <c r="E40" s="17" t="s">
        <v>212</v>
      </c>
      <c r="F40" s="17" t="s">
        <v>238</v>
      </c>
      <c r="G40" s="17" t="s">
        <v>239</v>
      </c>
      <c r="H40" s="17" t="s">
        <v>240</v>
      </c>
      <c r="I40" s="17" t="s">
        <v>241</v>
      </c>
      <c r="J40" s="17"/>
      <c r="K40" s="17" t="n">
        <f aca="false">IF(OR(H40="Excluded-Duplicate",I40="DELETE",J40="DELETE"),0,1)</f>
        <v>1</v>
      </c>
    </row>
    <row r="41" customFormat="false" ht="31.5" hidden="false" customHeight="true" outlineLevel="0" collapsed="false">
      <c r="A41" s="17" t="s">
        <v>324</v>
      </c>
      <c r="B41" s="17" t="s">
        <v>261</v>
      </c>
      <c r="C41" s="17" t="s">
        <v>327</v>
      </c>
      <c r="D41" s="18" t="n">
        <v>30.84</v>
      </c>
      <c r="E41" s="17" t="s">
        <v>218</v>
      </c>
      <c r="F41" s="17" t="s">
        <v>238</v>
      </c>
      <c r="G41" s="17" t="s">
        <v>239</v>
      </c>
      <c r="H41" s="17" t="s">
        <v>240</v>
      </c>
      <c r="I41" s="17" t="s">
        <v>241</v>
      </c>
      <c r="J41" s="17"/>
      <c r="K41" s="17" t="n">
        <f aca="false">IF(OR(H41="Excluded-Duplicate",I41="DELETE",J41="DELETE"),0,1)</f>
        <v>1</v>
      </c>
    </row>
    <row r="42" customFormat="false" ht="31.5" hidden="false" customHeight="true" outlineLevel="0" collapsed="false">
      <c r="A42" s="17" t="s">
        <v>324</v>
      </c>
      <c r="B42" s="17" t="s">
        <v>328</v>
      </c>
      <c r="C42" s="17" t="s">
        <v>329</v>
      </c>
      <c r="D42" s="18" t="n">
        <v>142.38</v>
      </c>
      <c r="E42" s="17" t="s">
        <v>218</v>
      </c>
      <c r="F42" s="17" t="s">
        <v>238</v>
      </c>
      <c r="G42" s="17" t="s">
        <v>239</v>
      </c>
      <c r="H42" s="17" t="s">
        <v>240</v>
      </c>
      <c r="I42" s="17" t="s">
        <v>241</v>
      </c>
      <c r="J42" s="17"/>
      <c r="K42" s="17" t="n">
        <f aca="false">IF(OR(H42="Excluded-Duplicate",I42="DELETE",J42="DELETE"),0,1)</f>
        <v>1</v>
      </c>
    </row>
    <row r="43" customFormat="false" ht="31.5" hidden="false" customHeight="true" outlineLevel="0" collapsed="false">
      <c r="A43" s="17" t="s">
        <v>324</v>
      </c>
      <c r="B43" s="17" t="s">
        <v>252</v>
      </c>
      <c r="C43" s="17" t="s">
        <v>330</v>
      </c>
      <c r="D43" s="18" t="n">
        <v>5.02</v>
      </c>
      <c r="E43" s="17" t="s">
        <v>218</v>
      </c>
      <c r="F43" s="17" t="s">
        <v>238</v>
      </c>
      <c r="G43" s="17" t="s">
        <v>239</v>
      </c>
      <c r="H43" s="17" t="s">
        <v>240</v>
      </c>
      <c r="I43" s="17" t="s">
        <v>241</v>
      </c>
      <c r="J43" s="17"/>
      <c r="K43" s="17" t="n">
        <f aca="false">IF(OR(H43="Excluded-Duplicate",I43="DELETE",J43="DELETE"),0,1)</f>
        <v>1</v>
      </c>
    </row>
    <row r="44" customFormat="false" ht="31.5" hidden="false" customHeight="true" outlineLevel="0" collapsed="false">
      <c r="A44" s="17" t="s">
        <v>324</v>
      </c>
      <c r="B44" s="17" t="s">
        <v>248</v>
      </c>
      <c r="C44" s="17" t="s">
        <v>330</v>
      </c>
      <c r="D44" s="18" t="n">
        <v>14.53</v>
      </c>
      <c r="E44" s="17" t="s">
        <v>218</v>
      </c>
      <c r="F44" s="17" t="s">
        <v>238</v>
      </c>
      <c r="G44" s="17" t="s">
        <v>239</v>
      </c>
      <c r="H44" s="17" t="s">
        <v>240</v>
      </c>
      <c r="I44" s="17" t="s">
        <v>241</v>
      </c>
      <c r="J44" s="17"/>
      <c r="K44" s="17" t="n">
        <f aca="false">IF(OR(H44="Excluded-Duplicate",I44="DELETE",J44="DELETE"),0,1)</f>
        <v>1</v>
      </c>
    </row>
    <row r="45" customFormat="false" ht="31.5" hidden="false" customHeight="true" outlineLevel="0" collapsed="false">
      <c r="A45" s="17" t="s">
        <v>324</v>
      </c>
      <c r="B45" s="17" t="s">
        <v>261</v>
      </c>
      <c r="C45" s="17" t="s">
        <v>331</v>
      </c>
      <c r="D45" s="18" t="n">
        <v>106.68</v>
      </c>
      <c r="E45" s="17" t="s">
        <v>190</v>
      </c>
      <c r="F45" s="17" t="s">
        <v>238</v>
      </c>
      <c r="G45" s="17" t="s">
        <v>239</v>
      </c>
      <c r="H45" s="17" t="s">
        <v>240</v>
      </c>
      <c r="I45" s="17" t="s">
        <v>241</v>
      </c>
      <c r="J45" s="17"/>
      <c r="K45" s="17" t="n">
        <f aca="false">IF(OR(H45="Excluded-Duplicate",I45="DELETE",J45="DELETE"),0,1)</f>
        <v>1</v>
      </c>
    </row>
    <row r="46" customFormat="false" ht="31.5" hidden="false" customHeight="true" outlineLevel="0" collapsed="false">
      <c r="A46" s="17" t="s">
        <v>332</v>
      </c>
      <c r="B46" s="17" t="s">
        <v>333</v>
      </c>
      <c r="C46" s="17" t="s">
        <v>334</v>
      </c>
      <c r="D46" s="18" t="n">
        <v>430</v>
      </c>
      <c r="E46" s="17" t="s">
        <v>79</v>
      </c>
      <c r="F46" s="17" t="s">
        <v>238</v>
      </c>
      <c r="G46" s="17" t="s">
        <v>239</v>
      </c>
      <c r="H46" s="17" t="s">
        <v>240</v>
      </c>
      <c r="I46" s="17" t="s">
        <v>241</v>
      </c>
      <c r="J46" s="17"/>
      <c r="K46" s="17" t="n">
        <f aca="false">IF(OR(H46="Excluded-Duplicate",I46="DELETE",J46="DELETE"),0,1)</f>
        <v>1</v>
      </c>
    </row>
    <row r="47" customFormat="false" ht="31.5" hidden="false" customHeight="true" outlineLevel="0" collapsed="false">
      <c r="A47" s="17" t="s">
        <v>332</v>
      </c>
      <c r="B47" s="17" t="s">
        <v>335</v>
      </c>
      <c r="C47" s="17" t="s">
        <v>336</v>
      </c>
      <c r="D47" s="18" t="n">
        <v>135</v>
      </c>
      <c r="E47" s="17" t="s">
        <v>79</v>
      </c>
      <c r="F47" s="17" t="s">
        <v>238</v>
      </c>
      <c r="G47" s="17" t="s">
        <v>239</v>
      </c>
      <c r="H47" s="17" t="s">
        <v>240</v>
      </c>
      <c r="I47" s="17" t="s">
        <v>241</v>
      </c>
      <c r="J47" s="17"/>
      <c r="K47" s="17" t="n">
        <f aca="false">IF(OR(H47="Excluded-Duplicate",I47="DELETE",J47="DELETE"),0,1)</f>
        <v>1</v>
      </c>
    </row>
    <row r="48" customFormat="false" ht="31.5" hidden="false" customHeight="true" outlineLevel="0" collapsed="false">
      <c r="A48" s="17" t="s">
        <v>337</v>
      </c>
      <c r="B48" s="17" t="s">
        <v>338</v>
      </c>
      <c r="C48" s="17" t="s">
        <v>330</v>
      </c>
      <c r="D48" s="18" t="n">
        <v>185.82</v>
      </c>
      <c r="E48" s="17" t="s">
        <v>218</v>
      </c>
      <c r="F48" s="17" t="s">
        <v>238</v>
      </c>
      <c r="G48" s="17" t="s">
        <v>239</v>
      </c>
      <c r="H48" s="17" t="s">
        <v>240</v>
      </c>
      <c r="I48" s="17" t="s">
        <v>241</v>
      </c>
      <c r="J48" s="17"/>
      <c r="K48" s="17" t="n">
        <f aca="false">IF(OR(H48="Excluded-Duplicate",I48="DELETE",J48="DELETE"),0,1)</f>
        <v>1</v>
      </c>
    </row>
    <row r="49" customFormat="false" ht="31.5" hidden="false" customHeight="true" outlineLevel="0" collapsed="false">
      <c r="A49" s="17" t="s">
        <v>337</v>
      </c>
      <c r="B49" s="17" t="s">
        <v>339</v>
      </c>
      <c r="C49" s="17" t="s">
        <v>330</v>
      </c>
      <c r="D49" s="18" t="n">
        <v>13.35</v>
      </c>
      <c r="E49" s="17" t="s">
        <v>218</v>
      </c>
      <c r="F49" s="17" t="s">
        <v>238</v>
      </c>
      <c r="G49" s="17" t="s">
        <v>239</v>
      </c>
      <c r="H49" s="17" t="s">
        <v>240</v>
      </c>
      <c r="I49" s="17" t="s">
        <v>241</v>
      </c>
      <c r="J49" s="17"/>
      <c r="K49" s="17" t="n">
        <f aca="false">IF(OR(H49="Excluded-Duplicate",I49="DELETE",J49="DELETE"),0,1)</f>
        <v>1</v>
      </c>
    </row>
    <row r="50" customFormat="false" ht="31.5" hidden="false" customHeight="true" outlineLevel="0" collapsed="false">
      <c r="A50" s="17" t="s">
        <v>337</v>
      </c>
      <c r="B50" s="17" t="s">
        <v>340</v>
      </c>
      <c r="C50" s="17" t="s">
        <v>341</v>
      </c>
      <c r="D50" s="18" t="n">
        <v>1794</v>
      </c>
      <c r="E50" s="17" t="s">
        <v>96</v>
      </c>
      <c r="F50" s="17" t="s">
        <v>238</v>
      </c>
      <c r="G50" s="17" t="s">
        <v>239</v>
      </c>
      <c r="H50" s="17" t="s">
        <v>240</v>
      </c>
      <c r="I50" s="17" t="s">
        <v>241</v>
      </c>
      <c r="J50" s="17"/>
      <c r="K50" s="17" t="n">
        <f aca="false">IF(OR(H50="Excluded-Duplicate",I50="DELETE",J50="DELETE"),0,1)</f>
        <v>1</v>
      </c>
    </row>
    <row r="51" customFormat="false" ht="31.5" hidden="false" customHeight="true" outlineLevel="0" collapsed="false">
      <c r="A51" s="17" t="s">
        <v>337</v>
      </c>
      <c r="B51" s="17" t="s">
        <v>342</v>
      </c>
      <c r="C51" s="17" t="s">
        <v>343</v>
      </c>
      <c r="D51" s="18" t="n">
        <v>26.99</v>
      </c>
      <c r="E51" s="17" t="s">
        <v>180</v>
      </c>
      <c r="F51" s="17" t="s">
        <v>238</v>
      </c>
      <c r="G51" s="17" t="s">
        <v>239</v>
      </c>
      <c r="H51" s="17" t="s">
        <v>257</v>
      </c>
      <c r="I51" s="17"/>
      <c r="J51" s="17"/>
      <c r="K51" s="17" t="n">
        <f aca="false">IF(OR(H51="Excluded-Duplicate",I51="DELETE",J51="DELETE"),0,1)</f>
        <v>1</v>
      </c>
    </row>
    <row r="52" customFormat="false" ht="31.5" hidden="false" customHeight="true" outlineLevel="0" collapsed="false">
      <c r="A52" s="17" t="s">
        <v>344</v>
      </c>
      <c r="B52" s="17" t="s">
        <v>308</v>
      </c>
      <c r="C52" s="17" t="s">
        <v>345</v>
      </c>
      <c r="D52" s="18" t="n">
        <v>14</v>
      </c>
      <c r="E52" s="17" t="s">
        <v>63</v>
      </c>
      <c r="F52" s="17" t="s">
        <v>238</v>
      </c>
      <c r="G52" s="17" t="s">
        <v>239</v>
      </c>
      <c r="H52" s="17" t="s">
        <v>257</v>
      </c>
      <c r="I52" s="17" t="s">
        <v>316</v>
      </c>
      <c r="J52" s="17"/>
      <c r="K52" s="17" t="n">
        <f aca="false">IF(OR(H52="Excluded-Duplicate",I52="DELETE",J52="DELETE"),0,1)</f>
        <v>1</v>
      </c>
    </row>
    <row r="53" customFormat="false" ht="31.5" hidden="false" customHeight="true" outlineLevel="0" collapsed="false">
      <c r="A53" s="17" t="s">
        <v>344</v>
      </c>
      <c r="B53" s="17" t="s">
        <v>268</v>
      </c>
      <c r="C53" s="17" t="s">
        <v>246</v>
      </c>
      <c r="D53" s="18" t="n">
        <v>547.44</v>
      </c>
      <c r="E53" s="17" t="s">
        <v>212</v>
      </c>
      <c r="F53" s="17" t="s">
        <v>238</v>
      </c>
      <c r="G53" s="17" t="s">
        <v>239</v>
      </c>
      <c r="H53" s="17" t="s">
        <v>240</v>
      </c>
      <c r="I53" s="17" t="s">
        <v>241</v>
      </c>
      <c r="J53" s="17"/>
      <c r="K53" s="17" t="n">
        <f aca="false">IF(OR(H53="Excluded-Duplicate",I53="DELETE",J53="DELETE"),0,1)</f>
        <v>1</v>
      </c>
    </row>
    <row r="54" customFormat="false" ht="31.5" hidden="false" customHeight="true" outlineLevel="0" collapsed="false">
      <c r="A54" s="17" t="s">
        <v>344</v>
      </c>
      <c r="B54" s="17" t="s">
        <v>346</v>
      </c>
      <c r="C54" s="17" t="s">
        <v>347</v>
      </c>
      <c r="D54" s="18" t="n">
        <v>8.88</v>
      </c>
      <c r="E54" s="17" t="s">
        <v>218</v>
      </c>
      <c r="F54" s="17" t="s">
        <v>238</v>
      </c>
      <c r="G54" s="17" t="s">
        <v>239</v>
      </c>
      <c r="H54" s="17" t="s">
        <v>240</v>
      </c>
      <c r="I54" s="17" t="s">
        <v>241</v>
      </c>
      <c r="J54" s="17"/>
      <c r="K54" s="17" t="n">
        <f aca="false">IF(OR(H54="Excluded-Duplicate",I54="DELETE",J54="DELETE"),0,1)</f>
        <v>1</v>
      </c>
    </row>
    <row r="55" customFormat="false" ht="31.5" hidden="false" customHeight="true" outlineLevel="0" collapsed="false">
      <c r="A55" s="17" t="s">
        <v>344</v>
      </c>
      <c r="B55" s="17" t="s">
        <v>252</v>
      </c>
      <c r="C55" s="17" t="s">
        <v>330</v>
      </c>
      <c r="D55" s="18" t="n">
        <v>10.68</v>
      </c>
      <c r="E55" s="17" t="s">
        <v>218</v>
      </c>
      <c r="F55" s="17" t="s">
        <v>238</v>
      </c>
      <c r="G55" s="17" t="s">
        <v>239</v>
      </c>
      <c r="H55" s="17" t="s">
        <v>240</v>
      </c>
      <c r="I55" s="17" t="s">
        <v>241</v>
      </c>
      <c r="J55" s="17"/>
      <c r="K55" s="17" t="n">
        <f aca="false">IF(OR(H55="Excluded-Duplicate",I55="DELETE",J55="DELETE"),0,1)</f>
        <v>1</v>
      </c>
    </row>
    <row r="56" customFormat="false" ht="31.5" hidden="false" customHeight="true" outlineLevel="0" collapsed="false">
      <c r="A56" s="17" t="s">
        <v>344</v>
      </c>
      <c r="B56" s="17" t="s">
        <v>348</v>
      </c>
      <c r="C56" s="17" t="s">
        <v>349</v>
      </c>
      <c r="D56" s="18" t="n">
        <v>345</v>
      </c>
      <c r="E56" s="17" t="s">
        <v>74</v>
      </c>
      <c r="F56" s="17" t="s">
        <v>238</v>
      </c>
      <c r="G56" s="17" t="s">
        <v>239</v>
      </c>
      <c r="H56" s="17" t="s">
        <v>257</v>
      </c>
      <c r="I56" s="17" t="s">
        <v>316</v>
      </c>
      <c r="J56" s="17"/>
      <c r="K56" s="17" t="n">
        <f aca="false">IF(OR(H56="Excluded-Duplicate",I56="DELETE",J56="DELETE"),0,1)</f>
        <v>1</v>
      </c>
    </row>
    <row r="57" customFormat="false" ht="31.5" hidden="false" customHeight="true" outlineLevel="0" collapsed="false">
      <c r="A57" s="17" t="s">
        <v>350</v>
      </c>
      <c r="B57" s="17" t="s">
        <v>289</v>
      </c>
      <c r="C57" s="17" t="s">
        <v>290</v>
      </c>
      <c r="D57" s="18" t="n">
        <v>411.05</v>
      </c>
      <c r="E57" s="17" t="s">
        <v>212</v>
      </c>
      <c r="F57" s="17" t="s">
        <v>238</v>
      </c>
      <c r="G57" s="17" t="s">
        <v>239</v>
      </c>
      <c r="H57" s="17" t="s">
        <v>240</v>
      </c>
      <c r="I57" s="17" t="s">
        <v>241</v>
      </c>
      <c r="J57" s="17"/>
      <c r="K57" s="17" t="n">
        <f aca="false">IF(OR(H57="Excluded-Duplicate",I57="DELETE",J57="DELETE"),0,1)</f>
        <v>1</v>
      </c>
    </row>
    <row r="58" customFormat="false" ht="31.5" hidden="false" customHeight="true" outlineLevel="0" collapsed="false">
      <c r="A58" s="17" t="s">
        <v>350</v>
      </c>
      <c r="B58" s="17" t="s">
        <v>289</v>
      </c>
      <c r="C58" s="17" t="s">
        <v>351</v>
      </c>
      <c r="D58" s="18" t="n">
        <v>373.2</v>
      </c>
      <c r="E58" s="17" t="s">
        <v>212</v>
      </c>
      <c r="F58" s="17" t="s">
        <v>238</v>
      </c>
      <c r="G58" s="17" t="s">
        <v>239</v>
      </c>
      <c r="H58" s="17" t="s">
        <v>240</v>
      </c>
      <c r="I58" s="17" t="s">
        <v>241</v>
      </c>
      <c r="J58" s="17"/>
      <c r="K58" s="17" t="n">
        <f aca="false">IF(OR(H58="Excluded-Duplicate",I58="DELETE",J58="DELETE"),0,1)</f>
        <v>1</v>
      </c>
    </row>
    <row r="59" customFormat="false" ht="31.5" hidden="false" customHeight="true" outlineLevel="0" collapsed="false">
      <c r="A59" s="17" t="s">
        <v>350</v>
      </c>
      <c r="B59" s="17" t="s">
        <v>287</v>
      </c>
      <c r="C59" s="17" t="s">
        <v>246</v>
      </c>
      <c r="D59" s="18" t="n">
        <v>586.4</v>
      </c>
      <c r="E59" s="17" t="s">
        <v>212</v>
      </c>
      <c r="F59" s="17" t="s">
        <v>238</v>
      </c>
      <c r="G59" s="17" t="s">
        <v>239</v>
      </c>
      <c r="H59" s="17" t="s">
        <v>240</v>
      </c>
      <c r="I59" s="17" t="s">
        <v>241</v>
      </c>
      <c r="J59" s="17"/>
      <c r="K59" s="17" t="n">
        <f aca="false">IF(OR(H59="Excluded-Duplicate",I59="DELETE",J59="DELETE"),0,1)</f>
        <v>1</v>
      </c>
    </row>
    <row r="60" customFormat="false" ht="31.5" hidden="false" customHeight="true" outlineLevel="0" collapsed="false">
      <c r="A60" s="17" t="s">
        <v>352</v>
      </c>
      <c r="B60" s="17" t="s">
        <v>353</v>
      </c>
      <c r="C60" s="17" t="s">
        <v>246</v>
      </c>
      <c r="D60" s="18" t="n">
        <v>249.41</v>
      </c>
      <c r="E60" s="17" t="s">
        <v>212</v>
      </c>
      <c r="F60" s="17" t="s">
        <v>238</v>
      </c>
      <c r="G60" s="17" t="s">
        <v>239</v>
      </c>
      <c r="H60" s="17" t="s">
        <v>240</v>
      </c>
      <c r="I60" s="17" t="s">
        <v>241</v>
      </c>
      <c r="J60" s="17"/>
      <c r="K60" s="17" t="n">
        <f aca="false">IF(OR(H60="Excluded-Duplicate",I60="DELETE",J60="DELETE"),0,1)</f>
        <v>1</v>
      </c>
    </row>
    <row r="61" customFormat="false" ht="31.5" hidden="false" customHeight="true" outlineLevel="0" collapsed="false">
      <c r="A61" s="17" t="s">
        <v>352</v>
      </c>
      <c r="B61" s="17" t="s">
        <v>308</v>
      </c>
      <c r="C61" s="17" t="s">
        <v>354</v>
      </c>
      <c r="D61" s="18" t="n">
        <v>45.74</v>
      </c>
      <c r="E61" s="17" t="s">
        <v>105</v>
      </c>
      <c r="F61" s="17" t="s">
        <v>238</v>
      </c>
      <c r="G61" s="17" t="s">
        <v>239</v>
      </c>
      <c r="H61" s="17" t="s">
        <v>240</v>
      </c>
      <c r="I61" s="17" t="s">
        <v>241</v>
      </c>
      <c r="J61" s="17"/>
      <c r="K61" s="17" t="n">
        <f aca="false">IF(OR(H61="Excluded-Duplicate",I61="DELETE",J61="DELETE"),0,1)</f>
        <v>1</v>
      </c>
    </row>
    <row r="62" customFormat="false" ht="48" hidden="false" customHeight="true" outlineLevel="0" collapsed="false">
      <c r="A62" s="17" t="s">
        <v>355</v>
      </c>
      <c r="B62" s="17" t="s">
        <v>278</v>
      </c>
      <c r="C62" s="17" t="s">
        <v>356</v>
      </c>
      <c r="D62" s="18" t="n">
        <v>5940.98</v>
      </c>
      <c r="E62" s="17" t="s">
        <v>212</v>
      </c>
      <c r="F62" s="17" t="s">
        <v>280</v>
      </c>
      <c r="G62" s="17" t="s">
        <v>357</v>
      </c>
      <c r="H62" s="17" t="s">
        <v>257</v>
      </c>
      <c r="I62" s="17" t="s">
        <v>282</v>
      </c>
      <c r="J62" s="17"/>
      <c r="K62" s="17" t="n">
        <f aca="false">IF(OR(H62="Excluded-Duplicate",I62="DELETE",J62="DELETE"),0,1)</f>
        <v>1</v>
      </c>
    </row>
    <row r="63" customFormat="false" ht="15.75" hidden="false" customHeight="true" outlineLevel="0" collapsed="false">
      <c r="A63" s="17" t="s">
        <v>358</v>
      </c>
      <c r="B63" s="17" t="s">
        <v>359</v>
      </c>
      <c r="C63" s="17" t="s">
        <v>360</v>
      </c>
      <c r="D63" s="18" t="n">
        <v>8000</v>
      </c>
      <c r="E63" s="17" t="s">
        <v>66</v>
      </c>
      <c r="F63" s="17" t="s">
        <v>255</v>
      </c>
      <c r="G63" s="17" t="s">
        <v>361</v>
      </c>
      <c r="H63" s="17" t="s">
        <v>257</v>
      </c>
      <c r="I63" s="17" t="s">
        <v>258</v>
      </c>
      <c r="J63" s="17"/>
      <c r="K63" s="17" t="n">
        <f aca="false">IF(OR(H63="Excluded-Duplicate",I63="DELETE",J63="DELETE"),0,1)</f>
        <v>1</v>
      </c>
    </row>
    <row r="64" customFormat="false" ht="31.5" hidden="false" customHeight="true" outlineLevel="0" collapsed="false">
      <c r="A64" s="17" t="s">
        <v>362</v>
      </c>
      <c r="B64" s="17" t="s">
        <v>325</v>
      </c>
      <c r="C64" s="17" t="s">
        <v>326</v>
      </c>
      <c r="D64" s="18" t="n">
        <v>48.55</v>
      </c>
      <c r="E64" s="17" t="s">
        <v>212</v>
      </c>
      <c r="F64" s="17" t="s">
        <v>238</v>
      </c>
      <c r="G64" s="17" t="s">
        <v>239</v>
      </c>
      <c r="H64" s="17" t="s">
        <v>240</v>
      </c>
      <c r="I64" s="17" t="s">
        <v>241</v>
      </c>
      <c r="J64" s="17"/>
      <c r="K64" s="17" t="n">
        <f aca="false">IF(OR(H64="Excluded-Duplicate",I64="DELETE",J64="DELETE"),0,1)</f>
        <v>1</v>
      </c>
    </row>
    <row r="65" customFormat="false" ht="15.75" hidden="false" customHeight="true" outlineLevel="0" collapsed="false">
      <c r="A65" s="17" t="s">
        <v>362</v>
      </c>
      <c r="B65" s="17" t="s">
        <v>293</v>
      </c>
      <c r="C65" s="17" t="s">
        <v>363</v>
      </c>
      <c r="D65" s="18" t="n">
        <v>2275.57</v>
      </c>
      <c r="E65" s="17" t="s">
        <v>173</v>
      </c>
      <c r="F65" s="17" t="s">
        <v>255</v>
      </c>
      <c r="G65" s="17" t="s">
        <v>364</v>
      </c>
      <c r="H65" s="17" t="s">
        <v>257</v>
      </c>
      <c r="I65" s="17" t="s">
        <v>258</v>
      </c>
      <c r="J65" s="17"/>
      <c r="K65" s="17" t="n">
        <f aca="false">IF(OR(H65="Excluded-Duplicate",I65="DELETE",J65="DELETE"),0,1)</f>
        <v>1</v>
      </c>
    </row>
    <row r="66" customFormat="false" ht="31.5" hidden="false" customHeight="true" outlineLevel="0" collapsed="false">
      <c r="A66" s="17" t="s">
        <v>362</v>
      </c>
      <c r="B66" s="17" t="s">
        <v>365</v>
      </c>
      <c r="C66" s="17" t="s">
        <v>366</v>
      </c>
      <c r="D66" s="18" t="n">
        <v>1271.98</v>
      </c>
      <c r="E66" s="17" t="s">
        <v>180</v>
      </c>
      <c r="F66" s="17" t="s">
        <v>238</v>
      </c>
      <c r="G66" s="17" t="s">
        <v>239</v>
      </c>
      <c r="H66" s="17" t="s">
        <v>257</v>
      </c>
      <c r="I66" s="17"/>
      <c r="J66" s="17"/>
      <c r="K66" s="17" t="n">
        <f aca="false">IF(OR(H66="Excluded-Duplicate",I66="DELETE",J66="DELETE"),0,1)</f>
        <v>1</v>
      </c>
    </row>
    <row r="67" customFormat="false" ht="31.5" hidden="false" customHeight="true" outlineLevel="0" collapsed="false">
      <c r="A67" s="17" t="s">
        <v>367</v>
      </c>
      <c r="B67" s="17" t="s">
        <v>368</v>
      </c>
      <c r="C67" s="17" t="s">
        <v>246</v>
      </c>
      <c r="D67" s="18" t="n">
        <v>75</v>
      </c>
      <c r="E67" s="17" t="s">
        <v>212</v>
      </c>
      <c r="F67" s="17" t="s">
        <v>238</v>
      </c>
      <c r="G67" s="17" t="s">
        <v>239</v>
      </c>
      <c r="H67" s="17" t="s">
        <v>240</v>
      </c>
      <c r="I67" s="17" t="s">
        <v>241</v>
      </c>
      <c r="J67" s="17"/>
      <c r="K67" s="17" t="n">
        <f aca="false">IF(OR(H67="Excluded-Duplicate",I67="DELETE",J67="DELETE"),0,1)</f>
        <v>1</v>
      </c>
    </row>
    <row r="68" customFormat="false" ht="31.5" hidden="false" customHeight="true" outlineLevel="0" collapsed="false">
      <c r="A68" s="17" t="s">
        <v>367</v>
      </c>
      <c r="B68" s="17" t="s">
        <v>369</v>
      </c>
      <c r="C68" s="17" t="s">
        <v>327</v>
      </c>
      <c r="D68" s="18" t="n">
        <v>37.96</v>
      </c>
      <c r="E68" s="17" t="s">
        <v>218</v>
      </c>
      <c r="F68" s="17" t="s">
        <v>238</v>
      </c>
      <c r="G68" s="17" t="s">
        <v>239</v>
      </c>
      <c r="H68" s="17" t="s">
        <v>240</v>
      </c>
      <c r="I68" s="17" t="s">
        <v>241</v>
      </c>
      <c r="J68" s="17"/>
      <c r="K68" s="17" t="n">
        <f aca="false">IF(OR(H68="Excluded-Duplicate",I68="DELETE",J68="DELETE"),0,1)</f>
        <v>1</v>
      </c>
    </row>
    <row r="69" customFormat="false" ht="31.5" hidden="false" customHeight="true" outlineLevel="0" collapsed="false">
      <c r="A69" s="17" t="s">
        <v>370</v>
      </c>
      <c r="B69" s="17" t="s">
        <v>371</v>
      </c>
      <c r="C69" s="17" t="s">
        <v>246</v>
      </c>
      <c r="D69" s="18" t="n">
        <v>221.76</v>
      </c>
      <c r="E69" s="17" t="s">
        <v>212</v>
      </c>
      <c r="F69" s="17" t="s">
        <v>238</v>
      </c>
      <c r="G69" s="17" t="s">
        <v>239</v>
      </c>
      <c r="H69" s="17" t="s">
        <v>240</v>
      </c>
      <c r="I69" s="17" t="s">
        <v>241</v>
      </c>
      <c r="J69" s="17"/>
      <c r="K69" s="17" t="n">
        <f aca="false">IF(OR(H69="Excluded-Duplicate",I69="DELETE",J69="DELETE"),0,1)</f>
        <v>1</v>
      </c>
    </row>
    <row r="70" customFormat="false" ht="31.5" hidden="false" customHeight="true" outlineLevel="0" collapsed="false">
      <c r="A70" s="17" t="s">
        <v>370</v>
      </c>
      <c r="B70" s="17" t="s">
        <v>372</v>
      </c>
      <c r="C70" s="17" t="s">
        <v>373</v>
      </c>
      <c r="D70" s="18" t="n">
        <v>299</v>
      </c>
      <c r="E70" s="17" t="s">
        <v>82</v>
      </c>
      <c r="F70" s="17" t="s">
        <v>238</v>
      </c>
      <c r="G70" s="17" t="s">
        <v>239</v>
      </c>
      <c r="H70" s="17" t="s">
        <v>240</v>
      </c>
      <c r="I70" s="17" t="s">
        <v>241</v>
      </c>
      <c r="J70" s="17"/>
      <c r="K70" s="17" t="n">
        <f aca="false">IF(OR(H70="Excluded-Duplicate",I70="DELETE",J70="DELETE"),0,1)</f>
        <v>1</v>
      </c>
    </row>
    <row r="71" customFormat="false" ht="31.5" hidden="false" customHeight="true" outlineLevel="0" collapsed="false">
      <c r="A71" s="17" t="s">
        <v>374</v>
      </c>
      <c r="B71" s="17" t="s">
        <v>353</v>
      </c>
      <c r="C71" s="17" t="s">
        <v>246</v>
      </c>
      <c r="D71" s="18" t="n">
        <v>164.89</v>
      </c>
      <c r="E71" s="17" t="s">
        <v>212</v>
      </c>
      <c r="F71" s="17" t="s">
        <v>238</v>
      </c>
      <c r="G71" s="17" t="s">
        <v>239</v>
      </c>
      <c r="H71" s="17" t="s">
        <v>240</v>
      </c>
      <c r="I71" s="17" t="s">
        <v>241</v>
      </c>
      <c r="J71" s="17"/>
      <c r="K71" s="17" t="n">
        <f aca="false">IF(OR(H71="Excluded-Duplicate",I71="DELETE",J71="DELETE"),0,1)</f>
        <v>1</v>
      </c>
    </row>
    <row r="72" customFormat="false" ht="31.5" hidden="false" customHeight="true" outlineLevel="0" collapsed="false">
      <c r="A72" s="17" t="s">
        <v>375</v>
      </c>
      <c r="B72" s="17" t="s">
        <v>376</v>
      </c>
      <c r="C72" s="17" t="s">
        <v>377</v>
      </c>
      <c r="D72" s="18" t="n">
        <v>3500</v>
      </c>
      <c r="E72" s="17" t="s">
        <v>118</v>
      </c>
      <c r="F72" s="17" t="s">
        <v>255</v>
      </c>
      <c r="G72" s="17" t="s">
        <v>378</v>
      </c>
      <c r="H72" s="17" t="s">
        <v>257</v>
      </c>
      <c r="I72" s="17" t="s">
        <v>258</v>
      </c>
      <c r="J72" s="17"/>
      <c r="K72" s="17" t="n">
        <f aca="false">IF(OR(H72="Excluded-Duplicate",I72="DELETE",J72="DELETE"),0,1)</f>
        <v>1</v>
      </c>
    </row>
    <row r="73" customFormat="false" ht="31.5" hidden="false" customHeight="true" outlineLevel="0" collapsed="false">
      <c r="A73" s="17" t="s">
        <v>379</v>
      </c>
      <c r="B73" s="17" t="s">
        <v>380</v>
      </c>
      <c r="C73" s="17" t="s">
        <v>246</v>
      </c>
      <c r="D73" s="18" t="n">
        <v>609.78</v>
      </c>
      <c r="E73" s="17" t="s">
        <v>212</v>
      </c>
      <c r="F73" s="17" t="s">
        <v>238</v>
      </c>
      <c r="G73" s="17" t="s">
        <v>239</v>
      </c>
      <c r="H73" s="17" t="s">
        <v>240</v>
      </c>
      <c r="I73" s="17" t="s">
        <v>241</v>
      </c>
      <c r="J73" s="17"/>
      <c r="K73" s="17" t="n">
        <f aca="false">IF(OR(H73="Excluded-Duplicate",I73="DELETE",J73="DELETE"),0,1)</f>
        <v>1</v>
      </c>
    </row>
    <row r="74" customFormat="false" ht="31.5" hidden="false" customHeight="true" outlineLevel="0" collapsed="false">
      <c r="A74" s="17" t="s">
        <v>379</v>
      </c>
      <c r="B74" s="17" t="s">
        <v>335</v>
      </c>
      <c r="C74" s="17" t="s">
        <v>381</v>
      </c>
      <c r="D74" s="18" t="n">
        <v>135</v>
      </c>
      <c r="E74" s="17" t="s">
        <v>79</v>
      </c>
      <c r="F74" s="17" t="s">
        <v>238</v>
      </c>
      <c r="G74" s="17" t="s">
        <v>239</v>
      </c>
      <c r="H74" s="17" t="s">
        <v>240</v>
      </c>
      <c r="I74" s="17" t="s">
        <v>241</v>
      </c>
      <c r="J74" s="17"/>
      <c r="K74" s="17" t="n">
        <f aca="false">IF(OR(H74="Excluded-Duplicate",I74="DELETE",J74="DELETE"),0,1)</f>
        <v>1</v>
      </c>
    </row>
    <row r="75" customFormat="false" ht="31.5" hidden="false" customHeight="true" outlineLevel="0" collapsed="false">
      <c r="A75" s="17" t="s">
        <v>382</v>
      </c>
      <c r="B75" s="17" t="s">
        <v>383</v>
      </c>
      <c r="C75" s="17" t="s">
        <v>384</v>
      </c>
      <c r="D75" s="18" t="n">
        <v>216.33</v>
      </c>
      <c r="E75" s="17" t="s">
        <v>63</v>
      </c>
      <c r="F75" s="17" t="s">
        <v>238</v>
      </c>
      <c r="G75" s="17" t="s">
        <v>239</v>
      </c>
      <c r="H75" s="17" t="s">
        <v>257</v>
      </c>
      <c r="I75" s="17" t="s">
        <v>316</v>
      </c>
      <c r="J75" s="17"/>
      <c r="K75" s="17" t="n">
        <f aca="false">IF(OR(H75="Excluded-Duplicate",I75="DELETE",J75="DELETE"),0,1)</f>
        <v>1</v>
      </c>
    </row>
    <row r="76" customFormat="false" ht="31.5" hidden="false" customHeight="true" outlineLevel="0" collapsed="false">
      <c r="A76" s="17" t="s">
        <v>385</v>
      </c>
      <c r="B76" s="17" t="s">
        <v>386</v>
      </c>
      <c r="C76" s="17" t="s">
        <v>387</v>
      </c>
      <c r="D76" s="18" t="n">
        <v>212.2</v>
      </c>
      <c r="E76" s="17" t="s">
        <v>63</v>
      </c>
      <c r="F76" s="17" t="s">
        <v>238</v>
      </c>
      <c r="G76" s="17" t="s">
        <v>239</v>
      </c>
      <c r="H76" s="17" t="s">
        <v>257</v>
      </c>
      <c r="I76" s="17" t="s">
        <v>316</v>
      </c>
      <c r="J76" s="17"/>
      <c r="K76" s="17" t="n">
        <f aca="false">IF(OR(H76="Excluded-Duplicate",I76="DELETE",J76="DELETE"),0,1)</f>
        <v>1</v>
      </c>
    </row>
    <row r="77" customFormat="false" ht="15.75" hidden="false" customHeight="true" outlineLevel="0" collapsed="false">
      <c r="A77" s="17" t="s">
        <v>388</v>
      </c>
      <c r="B77" s="17" t="s">
        <v>359</v>
      </c>
      <c r="C77" s="17" t="s">
        <v>389</v>
      </c>
      <c r="D77" s="18" t="n">
        <v>8000</v>
      </c>
      <c r="E77" s="17" t="s">
        <v>66</v>
      </c>
      <c r="F77" s="17" t="s">
        <v>255</v>
      </c>
      <c r="G77" s="17" t="s">
        <v>390</v>
      </c>
      <c r="H77" s="17" t="s">
        <v>257</v>
      </c>
      <c r="I77" s="17" t="s">
        <v>258</v>
      </c>
      <c r="J77" s="17"/>
      <c r="K77" s="17" t="n">
        <f aca="false">IF(OR(H77="Excluded-Duplicate",I77="DELETE",J77="DELETE"),0,1)</f>
        <v>1</v>
      </c>
    </row>
    <row r="78" customFormat="false" ht="31.5" hidden="false" customHeight="true" outlineLevel="0" collapsed="false">
      <c r="A78" s="17" t="s">
        <v>388</v>
      </c>
      <c r="B78" s="17" t="s">
        <v>391</v>
      </c>
      <c r="C78" s="17" t="s">
        <v>392</v>
      </c>
      <c r="D78" s="18" t="n">
        <v>117</v>
      </c>
      <c r="E78" s="17" t="s">
        <v>212</v>
      </c>
      <c r="F78" s="17" t="s">
        <v>238</v>
      </c>
      <c r="G78" s="17" t="s">
        <v>239</v>
      </c>
      <c r="H78" s="17" t="s">
        <v>240</v>
      </c>
      <c r="I78" s="17" t="s">
        <v>241</v>
      </c>
      <c r="J78" s="17"/>
      <c r="K78" s="17" t="n">
        <f aca="false">IF(OR(H78="Excluded-Duplicate",I78="DELETE",J78="DELETE"),0,1)</f>
        <v>1</v>
      </c>
    </row>
    <row r="79" customFormat="false" ht="31.5" hidden="false" customHeight="true" outlineLevel="0" collapsed="false">
      <c r="A79" s="17" t="s">
        <v>393</v>
      </c>
      <c r="B79" s="17" t="s">
        <v>236</v>
      </c>
      <c r="C79" s="17" t="s">
        <v>394</v>
      </c>
      <c r="D79" s="18" t="n">
        <v>816.41</v>
      </c>
      <c r="E79" s="17" t="s">
        <v>212</v>
      </c>
      <c r="F79" s="17" t="s">
        <v>238</v>
      </c>
      <c r="G79" s="17" t="s">
        <v>239</v>
      </c>
      <c r="H79" s="17" t="s">
        <v>240</v>
      </c>
      <c r="I79" s="17" t="s">
        <v>241</v>
      </c>
      <c r="J79" s="17"/>
      <c r="K79" s="17" t="n">
        <f aca="false">IF(OR(H79="Excluded-Duplicate",I79="DELETE",J79="DELETE"),0,1)</f>
        <v>1</v>
      </c>
    </row>
    <row r="80" customFormat="false" ht="31.5" hidden="false" customHeight="true" outlineLevel="0" collapsed="false">
      <c r="A80" s="17" t="s">
        <v>393</v>
      </c>
      <c r="B80" s="17" t="s">
        <v>338</v>
      </c>
      <c r="C80" s="17" t="s">
        <v>395</v>
      </c>
      <c r="D80" s="18" t="n">
        <v>136.6</v>
      </c>
      <c r="E80" s="17" t="s">
        <v>218</v>
      </c>
      <c r="F80" s="17" t="s">
        <v>238</v>
      </c>
      <c r="G80" s="17" t="s">
        <v>239</v>
      </c>
      <c r="H80" s="17" t="s">
        <v>240</v>
      </c>
      <c r="I80" s="17" t="s">
        <v>241</v>
      </c>
      <c r="J80" s="17"/>
      <c r="K80" s="17" t="n">
        <f aca="false">IF(OR(H80="Excluded-Duplicate",I80="DELETE",J80="DELETE"),0,1)</f>
        <v>1</v>
      </c>
    </row>
    <row r="81" customFormat="false" ht="31.5" hidden="false" customHeight="true" outlineLevel="0" collapsed="false">
      <c r="A81" s="17" t="s">
        <v>393</v>
      </c>
      <c r="B81" s="17" t="s">
        <v>248</v>
      </c>
      <c r="C81" s="17" t="s">
        <v>246</v>
      </c>
      <c r="D81" s="18" t="n">
        <v>13.69</v>
      </c>
      <c r="E81" s="17" t="s">
        <v>218</v>
      </c>
      <c r="F81" s="17" t="s">
        <v>238</v>
      </c>
      <c r="G81" s="17" t="s">
        <v>239</v>
      </c>
      <c r="H81" s="17" t="s">
        <v>240</v>
      </c>
      <c r="I81" s="17" t="s">
        <v>241</v>
      </c>
      <c r="J81" s="17"/>
      <c r="K81" s="17" t="n">
        <f aca="false">IF(OR(H81="Excluded-Duplicate",I81="DELETE",J81="DELETE"),0,1)</f>
        <v>1</v>
      </c>
    </row>
    <row r="82" customFormat="false" ht="31.5" hidden="false" customHeight="true" outlineLevel="0" collapsed="false">
      <c r="A82" s="17" t="s">
        <v>393</v>
      </c>
      <c r="B82" s="17" t="s">
        <v>396</v>
      </c>
      <c r="C82" s="17" t="s">
        <v>343</v>
      </c>
      <c r="D82" s="18" t="n">
        <v>274.57</v>
      </c>
      <c r="E82" s="17" t="s">
        <v>180</v>
      </c>
      <c r="F82" s="17" t="s">
        <v>238</v>
      </c>
      <c r="G82" s="17" t="s">
        <v>239</v>
      </c>
      <c r="H82" s="17" t="s">
        <v>257</v>
      </c>
      <c r="I82" s="17" t="s">
        <v>397</v>
      </c>
      <c r="J82" s="17"/>
      <c r="K82" s="17" t="n">
        <f aca="false">IF(OR(H82="Excluded-Duplicate",I82="DELETE",J82="DELETE"),0,1)</f>
        <v>1</v>
      </c>
    </row>
    <row r="83" customFormat="false" ht="31.5" hidden="false" customHeight="true" outlineLevel="0" collapsed="false">
      <c r="A83" s="17" t="s">
        <v>393</v>
      </c>
      <c r="B83" s="17" t="s">
        <v>261</v>
      </c>
      <c r="C83" s="17" t="s">
        <v>398</v>
      </c>
      <c r="D83" s="18" t="n">
        <v>103.16</v>
      </c>
      <c r="E83" s="17" t="s">
        <v>190</v>
      </c>
      <c r="F83" s="17" t="s">
        <v>238</v>
      </c>
      <c r="G83" s="17" t="s">
        <v>239</v>
      </c>
      <c r="H83" s="17" t="s">
        <v>240</v>
      </c>
      <c r="I83" s="17" t="s">
        <v>241</v>
      </c>
      <c r="J83" s="17"/>
      <c r="K83" s="17" t="n">
        <f aca="false">IF(OR(H83="Excluded-Duplicate",I83="DELETE",J83="DELETE"),0,1)</f>
        <v>1</v>
      </c>
    </row>
    <row r="84" customFormat="false" ht="31.5" hidden="false" customHeight="true" outlineLevel="0" collapsed="false">
      <c r="A84" s="17" t="s">
        <v>399</v>
      </c>
      <c r="B84" s="17" t="s">
        <v>400</v>
      </c>
      <c r="C84" s="17" t="s">
        <v>401</v>
      </c>
      <c r="D84" s="18" t="n">
        <v>14.38</v>
      </c>
      <c r="E84" s="17" t="s">
        <v>218</v>
      </c>
      <c r="F84" s="17" t="s">
        <v>238</v>
      </c>
      <c r="G84" s="17" t="s">
        <v>239</v>
      </c>
      <c r="H84" s="17" t="s">
        <v>240</v>
      </c>
      <c r="I84" s="17" t="s">
        <v>241</v>
      </c>
      <c r="J84" s="17"/>
      <c r="K84" s="17" t="n">
        <f aca="false">IF(OR(H84="Excluded-Duplicate",I84="DELETE",J84="DELETE"),0,1)</f>
        <v>1</v>
      </c>
    </row>
    <row r="85" customFormat="false" ht="31.5" hidden="false" customHeight="true" outlineLevel="0" collapsed="false">
      <c r="A85" s="17" t="s">
        <v>399</v>
      </c>
      <c r="B85" s="17" t="s">
        <v>311</v>
      </c>
      <c r="C85" s="17" t="s">
        <v>402</v>
      </c>
      <c r="D85" s="18" t="n">
        <v>201.39</v>
      </c>
      <c r="E85" s="17" t="s">
        <v>96</v>
      </c>
      <c r="F85" s="17" t="s">
        <v>238</v>
      </c>
      <c r="G85" s="17" t="s">
        <v>239</v>
      </c>
      <c r="H85" s="17" t="s">
        <v>257</v>
      </c>
      <c r="I85" s="17" t="s">
        <v>316</v>
      </c>
      <c r="J85" s="17"/>
      <c r="K85" s="17" t="n">
        <f aca="false">IF(OR(H85="Excluded-Duplicate",I85="DELETE",J85="DELETE"),0,1)</f>
        <v>1</v>
      </c>
    </row>
    <row r="86" customFormat="false" ht="31.5" hidden="false" customHeight="true" outlineLevel="0" collapsed="false">
      <c r="A86" s="17" t="s">
        <v>403</v>
      </c>
      <c r="B86" s="17" t="s">
        <v>404</v>
      </c>
      <c r="C86" s="17" t="s">
        <v>405</v>
      </c>
      <c r="D86" s="18" t="n">
        <v>13.75</v>
      </c>
      <c r="E86" s="17" t="s">
        <v>218</v>
      </c>
      <c r="F86" s="17" t="s">
        <v>238</v>
      </c>
      <c r="G86" s="17" t="s">
        <v>239</v>
      </c>
      <c r="H86" s="17" t="s">
        <v>240</v>
      </c>
      <c r="I86" s="17" t="s">
        <v>241</v>
      </c>
      <c r="J86" s="17"/>
      <c r="K86" s="17" t="n">
        <f aca="false">IF(OR(H86="Excluded-Duplicate",I86="DELETE",J86="DELETE"),0,1)</f>
        <v>1</v>
      </c>
    </row>
    <row r="87" customFormat="false" ht="31.5" hidden="false" customHeight="true" outlineLevel="0" collapsed="false">
      <c r="A87" s="17" t="s">
        <v>403</v>
      </c>
      <c r="B87" s="17" t="s">
        <v>406</v>
      </c>
      <c r="C87" s="17" t="s">
        <v>395</v>
      </c>
      <c r="D87" s="18" t="n">
        <v>91.32</v>
      </c>
      <c r="E87" s="17" t="s">
        <v>218</v>
      </c>
      <c r="F87" s="17" t="s">
        <v>238</v>
      </c>
      <c r="G87" s="17" t="s">
        <v>239</v>
      </c>
      <c r="H87" s="17" t="s">
        <v>240</v>
      </c>
      <c r="I87" s="17" t="s">
        <v>241</v>
      </c>
      <c r="J87" s="17"/>
      <c r="K87" s="17" t="n">
        <f aca="false">IF(OR(H87="Excluded-Duplicate",I87="DELETE",J87="DELETE"),0,1)</f>
        <v>1</v>
      </c>
    </row>
    <row r="88" customFormat="false" ht="31.5" hidden="false" customHeight="true" outlineLevel="0" collapsed="false">
      <c r="A88" s="17" t="s">
        <v>403</v>
      </c>
      <c r="B88" s="17" t="s">
        <v>396</v>
      </c>
      <c r="C88" s="17" t="s">
        <v>343</v>
      </c>
      <c r="D88" s="18" t="n">
        <v>199.24</v>
      </c>
      <c r="E88" s="17" t="s">
        <v>180</v>
      </c>
      <c r="F88" s="17" t="s">
        <v>238</v>
      </c>
      <c r="G88" s="17" t="s">
        <v>239</v>
      </c>
      <c r="H88" s="17" t="s">
        <v>257</v>
      </c>
      <c r="I88" s="17" t="s">
        <v>397</v>
      </c>
      <c r="J88" s="17"/>
      <c r="K88" s="17" t="n">
        <f aca="false">IF(OR(H88="Excluded-Duplicate",I88="DELETE",J88="DELETE"),0,1)</f>
        <v>1</v>
      </c>
    </row>
    <row r="89" customFormat="false" ht="31.5" hidden="false" customHeight="true" outlineLevel="0" collapsed="false">
      <c r="A89" s="17" t="s">
        <v>407</v>
      </c>
      <c r="B89" s="17" t="s">
        <v>268</v>
      </c>
      <c r="C89" s="17" t="s">
        <v>408</v>
      </c>
      <c r="D89" s="18" t="n">
        <v>551.96</v>
      </c>
      <c r="E89" s="17" t="s">
        <v>212</v>
      </c>
      <c r="F89" s="17" t="s">
        <v>238</v>
      </c>
      <c r="G89" s="17" t="s">
        <v>239</v>
      </c>
      <c r="H89" s="17" t="s">
        <v>240</v>
      </c>
      <c r="I89" s="17" t="s">
        <v>241</v>
      </c>
      <c r="J89" s="17"/>
      <c r="K89" s="17" t="n">
        <f aca="false">IF(OR(H89="Excluded-Duplicate",I89="DELETE",J89="DELETE"),0,1)</f>
        <v>1</v>
      </c>
    </row>
    <row r="90" customFormat="false" ht="31.5" hidden="false" customHeight="true" outlineLevel="0" collapsed="false">
      <c r="A90" s="17" t="s">
        <v>407</v>
      </c>
      <c r="B90" s="17" t="s">
        <v>409</v>
      </c>
      <c r="C90" s="17" t="s">
        <v>246</v>
      </c>
      <c r="D90" s="18" t="n">
        <v>39</v>
      </c>
      <c r="E90" s="17" t="s">
        <v>212</v>
      </c>
      <c r="F90" s="17" t="s">
        <v>238</v>
      </c>
      <c r="G90" s="17" t="s">
        <v>239</v>
      </c>
      <c r="H90" s="17" t="s">
        <v>240</v>
      </c>
      <c r="I90" s="17" t="s">
        <v>241</v>
      </c>
      <c r="J90" s="17"/>
      <c r="K90" s="17" t="n">
        <f aca="false">IF(OR(H90="Excluded-Duplicate",I90="DELETE",J90="DELETE"),0,1)</f>
        <v>1</v>
      </c>
    </row>
    <row r="91" customFormat="false" ht="31.5" hidden="false" customHeight="true" outlineLevel="0" collapsed="false">
      <c r="A91" s="17" t="s">
        <v>407</v>
      </c>
      <c r="B91" s="17" t="s">
        <v>410</v>
      </c>
      <c r="C91" s="17" t="s">
        <v>246</v>
      </c>
      <c r="D91" s="18" t="n">
        <v>489.69</v>
      </c>
      <c r="E91" s="17" t="s">
        <v>212</v>
      </c>
      <c r="F91" s="17" t="s">
        <v>238</v>
      </c>
      <c r="G91" s="17" t="s">
        <v>239</v>
      </c>
      <c r="H91" s="17" t="s">
        <v>240</v>
      </c>
      <c r="I91" s="17" t="s">
        <v>241</v>
      </c>
      <c r="J91" s="17"/>
      <c r="K91" s="17" t="n">
        <f aca="false">IF(OR(H91="Excluded-Duplicate",I91="DELETE",J91="DELETE"),0,1)</f>
        <v>1</v>
      </c>
    </row>
    <row r="92" customFormat="false" ht="31.5" hidden="false" customHeight="true" outlineLevel="0" collapsed="false">
      <c r="A92" s="17" t="s">
        <v>407</v>
      </c>
      <c r="B92" s="17" t="s">
        <v>252</v>
      </c>
      <c r="C92" s="17" t="s">
        <v>411</v>
      </c>
      <c r="D92" s="18" t="n">
        <v>5.02</v>
      </c>
      <c r="E92" s="17" t="s">
        <v>218</v>
      </c>
      <c r="F92" s="17" t="s">
        <v>238</v>
      </c>
      <c r="G92" s="17" t="s">
        <v>239</v>
      </c>
      <c r="H92" s="17" t="s">
        <v>240</v>
      </c>
      <c r="I92" s="17" t="s">
        <v>241</v>
      </c>
      <c r="J92" s="17"/>
      <c r="K92" s="17" t="n">
        <f aca="false">IF(OR(H92="Excluded-Duplicate",I92="DELETE",J92="DELETE"),0,1)</f>
        <v>1</v>
      </c>
    </row>
    <row r="93" customFormat="false" ht="31.5" hidden="false" customHeight="true" outlineLevel="0" collapsed="false">
      <c r="A93" s="17" t="s">
        <v>407</v>
      </c>
      <c r="B93" s="17" t="s">
        <v>412</v>
      </c>
      <c r="C93" s="17" t="s">
        <v>413</v>
      </c>
      <c r="D93" s="18" t="n">
        <v>7.63</v>
      </c>
      <c r="E93" s="17" t="s">
        <v>218</v>
      </c>
      <c r="F93" s="17" t="s">
        <v>238</v>
      </c>
      <c r="G93" s="17" t="s">
        <v>239</v>
      </c>
      <c r="H93" s="17" t="s">
        <v>240</v>
      </c>
      <c r="I93" s="17" t="s">
        <v>241</v>
      </c>
      <c r="J93" s="17"/>
      <c r="K93" s="17" t="n">
        <f aca="false">IF(OR(H93="Excluded-Duplicate",I93="DELETE",J93="DELETE"),0,1)</f>
        <v>1</v>
      </c>
    </row>
    <row r="94" customFormat="false" ht="31.5" hidden="false" customHeight="true" outlineLevel="0" collapsed="false">
      <c r="A94" s="17" t="s">
        <v>414</v>
      </c>
      <c r="B94" s="17" t="s">
        <v>284</v>
      </c>
      <c r="C94" s="17" t="s">
        <v>415</v>
      </c>
      <c r="D94" s="18" t="n">
        <v>16710</v>
      </c>
      <c r="E94" s="17" t="s">
        <v>63</v>
      </c>
      <c r="F94" s="17" t="s">
        <v>255</v>
      </c>
      <c r="G94" s="17" t="s">
        <v>416</v>
      </c>
      <c r="H94" s="17" t="s">
        <v>257</v>
      </c>
      <c r="I94" s="17" t="s">
        <v>258</v>
      </c>
      <c r="J94" s="17"/>
      <c r="K94" s="17" t="n">
        <f aca="false">IF(OR(H94="Excluded-Duplicate",I94="DELETE",J94="DELETE"),0,1)</f>
        <v>1</v>
      </c>
    </row>
    <row r="95" customFormat="false" ht="31.5" hidden="false" customHeight="true" outlineLevel="0" collapsed="false">
      <c r="A95" s="17" t="s">
        <v>414</v>
      </c>
      <c r="B95" s="17" t="s">
        <v>315</v>
      </c>
      <c r="C95" s="17" t="s">
        <v>417</v>
      </c>
      <c r="D95" s="18" t="n">
        <v>294.08</v>
      </c>
      <c r="E95" s="17" t="s">
        <v>63</v>
      </c>
      <c r="F95" s="17" t="s">
        <v>238</v>
      </c>
      <c r="G95" s="17" t="s">
        <v>239</v>
      </c>
      <c r="H95" s="17" t="s">
        <v>257</v>
      </c>
      <c r="I95" s="17" t="s">
        <v>241</v>
      </c>
      <c r="J95" s="17"/>
      <c r="K95" s="17" t="n">
        <f aca="false">IF(OR(H95="Excluded-Duplicate",I95="DELETE",J95="DELETE"),0,1)</f>
        <v>1</v>
      </c>
    </row>
    <row r="96" customFormat="false" ht="31.5" hidden="false" customHeight="true" outlineLevel="0" collapsed="false">
      <c r="A96" s="17" t="s">
        <v>414</v>
      </c>
      <c r="B96" s="17" t="s">
        <v>418</v>
      </c>
      <c r="C96" s="17" t="s">
        <v>419</v>
      </c>
      <c r="D96" s="18" t="n">
        <v>399</v>
      </c>
      <c r="E96" s="17" t="s">
        <v>82</v>
      </c>
      <c r="F96" s="17" t="s">
        <v>238</v>
      </c>
      <c r="G96" s="17" t="s">
        <v>239</v>
      </c>
      <c r="H96" s="17" t="s">
        <v>240</v>
      </c>
      <c r="I96" s="17" t="s">
        <v>241</v>
      </c>
      <c r="J96" s="17"/>
      <c r="K96" s="17" t="n">
        <f aca="false">IF(OR(H96="Excluded-Duplicate",I96="DELETE",J96="DELETE"),0,1)</f>
        <v>1</v>
      </c>
    </row>
    <row r="97" customFormat="false" ht="31.5" hidden="false" customHeight="true" outlineLevel="0" collapsed="false">
      <c r="A97" s="17" t="s">
        <v>420</v>
      </c>
      <c r="B97" s="17" t="s">
        <v>272</v>
      </c>
      <c r="C97" s="17" t="s">
        <v>421</v>
      </c>
      <c r="D97" s="18" t="n">
        <v>26650</v>
      </c>
      <c r="E97" s="17" t="n">
        <v>100.2</v>
      </c>
      <c r="F97" s="17" t="s">
        <v>255</v>
      </c>
      <c r="G97" s="17" t="s">
        <v>422</v>
      </c>
      <c r="H97" s="17" t="s">
        <v>257</v>
      </c>
      <c r="I97" s="17" t="s">
        <v>258</v>
      </c>
      <c r="J97" s="17"/>
      <c r="K97" s="17" t="n">
        <f aca="false">IF(OR(H97="Excluded-Duplicate",I97="DELETE",J97="DELETE"),0,1)</f>
        <v>1</v>
      </c>
    </row>
    <row r="98" customFormat="false" ht="31.5" hidden="false" customHeight="true" outlineLevel="0" collapsed="false">
      <c r="A98" s="17" t="s">
        <v>423</v>
      </c>
      <c r="B98" s="17" t="s">
        <v>315</v>
      </c>
      <c r="C98" s="17" t="s">
        <v>424</v>
      </c>
      <c r="D98" s="18" t="n">
        <v>526.86</v>
      </c>
      <c r="E98" s="17" t="s">
        <v>63</v>
      </c>
      <c r="F98" s="17" t="s">
        <v>238</v>
      </c>
      <c r="G98" s="17" t="s">
        <v>239</v>
      </c>
      <c r="H98" s="17" t="s">
        <v>240</v>
      </c>
      <c r="I98" s="17" t="s">
        <v>241</v>
      </c>
      <c r="J98" s="17"/>
      <c r="K98" s="17" t="n">
        <f aca="false">IF(OR(H98="Excluded-Duplicate",I98="DELETE",J98="DELETE"),0,1)</f>
        <v>1</v>
      </c>
    </row>
    <row r="99" customFormat="false" ht="31.5" hidden="false" customHeight="true" outlineLevel="0" collapsed="false">
      <c r="A99" s="17" t="s">
        <v>425</v>
      </c>
      <c r="B99" s="17" t="s">
        <v>278</v>
      </c>
      <c r="C99" s="17" t="s">
        <v>426</v>
      </c>
      <c r="D99" s="18" t="n">
        <v>6737.6</v>
      </c>
      <c r="E99" s="17" t="s">
        <v>212</v>
      </c>
      <c r="F99" s="17" t="s">
        <v>280</v>
      </c>
      <c r="G99" s="17" t="s">
        <v>427</v>
      </c>
      <c r="H99" s="17" t="s">
        <v>257</v>
      </c>
      <c r="I99" s="17" t="s">
        <v>282</v>
      </c>
      <c r="J99" s="17"/>
      <c r="K99" s="17" t="n">
        <f aca="false">IF(OR(H99="Excluded-Duplicate",I99="DELETE",J99="DELETE"),0,1)</f>
        <v>1</v>
      </c>
    </row>
    <row r="100" customFormat="false" ht="31.5" hidden="false" customHeight="true" outlineLevel="0" collapsed="false">
      <c r="A100" s="17" t="s">
        <v>428</v>
      </c>
      <c r="B100" s="17" t="s">
        <v>429</v>
      </c>
      <c r="C100" s="17" t="s">
        <v>430</v>
      </c>
      <c r="D100" s="18" t="n">
        <v>60</v>
      </c>
      <c r="E100" s="17" t="s">
        <v>63</v>
      </c>
      <c r="F100" s="17" t="s">
        <v>238</v>
      </c>
      <c r="G100" s="17" t="s">
        <v>239</v>
      </c>
      <c r="H100" s="17" t="s">
        <v>257</v>
      </c>
      <c r="I100" s="17" t="s">
        <v>316</v>
      </c>
      <c r="J100" s="17"/>
      <c r="K100" s="17" t="n">
        <f aca="false">IF(OR(H100="Excluded-Duplicate",I100="DELETE",J100="DELETE"),0,1)</f>
        <v>1</v>
      </c>
    </row>
    <row r="101" customFormat="false" ht="48" hidden="false" customHeight="true" outlineLevel="0" collapsed="false">
      <c r="A101" s="17" t="s">
        <v>428</v>
      </c>
      <c r="B101" s="17" t="s">
        <v>429</v>
      </c>
      <c r="C101" s="17" t="s">
        <v>431</v>
      </c>
      <c r="D101" s="18" t="n">
        <v>60</v>
      </c>
      <c r="E101" s="17" t="s">
        <v>96</v>
      </c>
      <c r="F101" s="17" t="s">
        <v>255</v>
      </c>
      <c r="G101" s="17" t="s">
        <v>432</v>
      </c>
      <c r="H101" s="17" t="s">
        <v>257</v>
      </c>
      <c r="I101" s="17" t="s">
        <v>258</v>
      </c>
      <c r="J101" s="17"/>
      <c r="K101" s="17" t="n">
        <f aca="false">IF(OR(H101="Excluded-Duplicate",I101="DELETE",J101="DELETE"),0,1)</f>
        <v>1</v>
      </c>
    </row>
    <row r="102" customFormat="false" ht="15.75" hidden="false" customHeight="true" outlineLevel="0" collapsed="false">
      <c r="A102" s="17" t="s">
        <v>428</v>
      </c>
      <c r="B102" s="17" t="s">
        <v>293</v>
      </c>
      <c r="C102" s="17" t="s">
        <v>433</v>
      </c>
      <c r="D102" s="18" t="n">
        <v>2438</v>
      </c>
      <c r="E102" s="17" t="s">
        <v>173</v>
      </c>
      <c r="F102" s="17" t="s">
        <v>255</v>
      </c>
      <c r="G102" s="17" t="s">
        <v>434</v>
      </c>
      <c r="H102" s="17" t="s">
        <v>257</v>
      </c>
      <c r="I102" s="17" t="s">
        <v>258</v>
      </c>
      <c r="J102" s="17"/>
      <c r="K102" s="17" t="n">
        <f aca="false">IF(OR(H102="Excluded-Duplicate",I102="DELETE",J102="DELETE"),0,1)</f>
        <v>1</v>
      </c>
    </row>
    <row r="103" customFormat="false" ht="31.5" hidden="false" customHeight="true" outlineLevel="0" collapsed="false">
      <c r="A103" s="17" t="s">
        <v>435</v>
      </c>
      <c r="B103" s="17" t="s">
        <v>436</v>
      </c>
      <c r="C103" s="17" t="s">
        <v>437</v>
      </c>
      <c r="D103" s="18" t="n">
        <v>46.46</v>
      </c>
      <c r="E103" s="17" t="s">
        <v>96</v>
      </c>
      <c r="F103" s="17" t="s">
        <v>238</v>
      </c>
      <c r="G103" s="17" t="s">
        <v>239</v>
      </c>
      <c r="H103" s="17" t="s">
        <v>257</v>
      </c>
      <c r="I103" s="17" t="s">
        <v>316</v>
      </c>
      <c r="J103" s="17"/>
      <c r="K103" s="17" t="n">
        <f aca="false">IF(OR(H103="Excluded-Duplicate",I103="DELETE",J103="DELETE"),0,1)</f>
        <v>1</v>
      </c>
    </row>
    <row r="104" customFormat="false" ht="31.5" hidden="false" customHeight="true" outlineLevel="0" collapsed="false">
      <c r="A104" s="17" t="s">
        <v>438</v>
      </c>
      <c r="B104" s="17" t="s">
        <v>236</v>
      </c>
      <c r="C104" s="17" t="s">
        <v>439</v>
      </c>
      <c r="D104" s="18" t="n">
        <v>885.4</v>
      </c>
      <c r="E104" s="17" t="s">
        <v>212</v>
      </c>
      <c r="F104" s="17" t="s">
        <v>238</v>
      </c>
      <c r="G104" s="17" t="s">
        <v>239</v>
      </c>
      <c r="H104" s="17" t="s">
        <v>240</v>
      </c>
      <c r="I104" s="17" t="s">
        <v>241</v>
      </c>
      <c r="J104" s="17"/>
      <c r="K104" s="17" t="n">
        <f aca="false">IF(OR(H104="Excluded-Duplicate",I104="DELETE",J104="DELETE"),0,1)</f>
        <v>1</v>
      </c>
    </row>
    <row r="105" customFormat="false" ht="31.5" hidden="false" customHeight="true" outlineLevel="0" collapsed="false">
      <c r="A105" s="17" t="s">
        <v>438</v>
      </c>
      <c r="B105" s="17" t="s">
        <v>440</v>
      </c>
      <c r="C105" s="17" t="s">
        <v>441</v>
      </c>
      <c r="D105" s="18" t="n">
        <v>872.67</v>
      </c>
      <c r="E105" s="17" t="s">
        <v>96</v>
      </c>
      <c r="F105" s="17" t="s">
        <v>238</v>
      </c>
      <c r="G105" s="17" t="s">
        <v>239</v>
      </c>
      <c r="H105" s="17" t="s">
        <v>240</v>
      </c>
      <c r="I105" s="17" t="s">
        <v>241</v>
      </c>
      <c r="J105" s="17"/>
      <c r="K105" s="17" t="n">
        <f aca="false">IF(OR(H105="Excluded-Duplicate",I105="DELETE",J105="DELETE"),0,1)</f>
        <v>1</v>
      </c>
    </row>
    <row r="106" customFormat="false" ht="31.5" hidden="false" customHeight="true" outlineLevel="0" collapsed="false">
      <c r="A106" s="17" t="s">
        <v>442</v>
      </c>
      <c r="B106" s="17" t="s">
        <v>380</v>
      </c>
      <c r="C106" s="17" t="s">
        <v>443</v>
      </c>
      <c r="D106" s="18" t="n">
        <v>704.52</v>
      </c>
      <c r="E106" s="17" t="s">
        <v>212</v>
      </c>
      <c r="F106" s="17" t="s">
        <v>238</v>
      </c>
      <c r="G106" s="17" t="s">
        <v>239</v>
      </c>
      <c r="H106" s="17" t="s">
        <v>240</v>
      </c>
      <c r="I106" s="17" t="s">
        <v>241</v>
      </c>
      <c r="J106" s="17"/>
      <c r="K106" s="17" t="n">
        <f aca="false">IF(OR(H106="Excluded-Duplicate",I106="DELETE",J106="DELETE"),0,1)</f>
        <v>1</v>
      </c>
    </row>
    <row r="107" customFormat="false" ht="31.5" hidden="false" customHeight="true" outlineLevel="0" collapsed="false">
      <c r="A107" s="17" t="s">
        <v>444</v>
      </c>
      <c r="B107" s="17" t="s">
        <v>445</v>
      </c>
      <c r="C107" s="17" t="s">
        <v>446</v>
      </c>
      <c r="D107" s="18" t="n">
        <v>2620</v>
      </c>
      <c r="E107" s="17" t="s">
        <v>63</v>
      </c>
      <c r="F107" s="17" t="s">
        <v>255</v>
      </c>
      <c r="G107" s="17" t="s">
        <v>447</v>
      </c>
      <c r="H107" s="17" t="s">
        <v>257</v>
      </c>
      <c r="I107" s="17" t="s">
        <v>258</v>
      </c>
      <c r="J107" s="17"/>
      <c r="K107" s="17" t="n">
        <f aca="false">IF(OR(H107="Excluded-Duplicate",I107="DELETE",J107="DELETE"),0,1)</f>
        <v>1</v>
      </c>
    </row>
    <row r="108" customFormat="false" ht="31.5" hidden="false" customHeight="true" outlineLevel="0" collapsed="false">
      <c r="A108" s="17" t="s">
        <v>444</v>
      </c>
      <c r="B108" s="17" t="s">
        <v>287</v>
      </c>
      <c r="C108" s="17" t="s">
        <v>448</v>
      </c>
      <c r="D108" s="18" t="n">
        <v>408.25</v>
      </c>
      <c r="E108" s="17" t="s">
        <v>212</v>
      </c>
      <c r="F108" s="17" t="s">
        <v>238</v>
      </c>
      <c r="G108" s="17" t="s">
        <v>239</v>
      </c>
      <c r="H108" s="17" t="s">
        <v>240</v>
      </c>
      <c r="I108" s="17" t="s">
        <v>241</v>
      </c>
      <c r="J108" s="17"/>
      <c r="K108" s="17" t="n">
        <f aca="false">IF(OR(H108="Excluded-Duplicate",I108="DELETE",J108="DELETE"),0,1)</f>
        <v>1</v>
      </c>
    </row>
    <row r="109" customFormat="false" ht="31.5" hidden="false" customHeight="true" outlineLevel="0" collapsed="false">
      <c r="A109" s="17" t="s">
        <v>449</v>
      </c>
      <c r="B109" s="17" t="s">
        <v>245</v>
      </c>
      <c r="C109" s="17" t="s">
        <v>392</v>
      </c>
      <c r="D109" s="18" t="n">
        <v>185</v>
      </c>
      <c r="E109" s="17" t="s">
        <v>212</v>
      </c>
      <c r="F109" s="17" t="s">
        <v>238</v>
      </c>
      <c r="G109" s="17" t="s">
        <v>239</v>
      </c>
      <c r="H109" s="17" t="s">
        <v>240</v>
      </c>
      <c r="I109" s="17" t="s">
        <v>241</v>
      </c>
      <c r="J109" s="17"/>
      <c r="K109" s="17" t="n">
        <f aca="false">IF(OR(H109="Excluded-Duplicate",I109="DELETE",J109="DELETE"),0,1)</f>
        <v>1</v>
      </c>
    </row>
    <row r="110" customFormat="false" ht="31.5" hidden="false" customHeight="true" outlineLevel="0" collapsed="false">
      <c r="A110" s="17" t="s">
        <v>450</v>
      </c>
      <c r="B110" s="17" t="s">
        <v>289</v>
      </c>
      <c r="C110" s="17" t="s">
        <v>451</v>
      </c>
      <c r="D110" s="18" t="n">
        <v>429.4</v>
      </c>
      <c r="E110" s="17" t="s">
        <v>212</v>
      </c>
      <c r="F110" s="17" t="s">
        <v>238</v>
      </c>
      <c r="G110" s="17" t="s">
        <v>239</v>
      </c>
      <c r="H110" s="17" t="s">
        <v>240</v>
      </c>
      <c r="I110" s="17" t="s">
        <v>241</v>
      </c>
      <c r="J110" s="17"/>
      <c r="K110" s="17" t="n">
        <f aca="false">IF(OR(H110="Excluded-Duplicate",I110="DELETE",J110="DELETE"),0,1)</f>
        <v>1</v>
      </c>
    </row>
    <row r="111" customFormat="false" ht="31.5" hidden="false" customHeight="true" outlineLevel="0" collapsed="false">
      <c r="A111" s="17" t="s">
        <v>452</v>
      </c>
      <c r="B111" s="17" t="s">
        <v>325</v>
      </c>
      <c r="C111" s="17" t="s">
        <v>453</v>
      </c>
      <c r="D111" s="18" t="n">
        <v>56.72</v>
      </c>
      <c r="E111" s="17" t="s">
        <v>212</v>
      </c>
      <c r="F111" s="17" t="s">
        <v>238</v>
      </c>
      <c r="G111" s="17" t="s">
        <v>239</v>
      </c>
      <c r="H111" s="17" t="s">
        <v>240</v>
      </c>
      <c r="I111" s="17" t="s">
        <v>241</v>
      </c>
      <c r="J111" s="17"/>
      <c r="K111" s="17" t="n">
        <f aca="false">IF(OR(H111="Excluded-Duplicate",I111="DELETE",J111="DELETE"),0,1)</f>
        <v>1</v>
      </c>
    </row>
    <row r="112" customFormat="false" ht="31.5" hidden="false" customHeight="true" outlineLevel="0" collapsed="false">
      <c r="A112" s="17" t="s">
        <v>452</v>
      </c>
      <c r="B112" s="17" t="s">
        <v>261</v>
      </c>
      <c r="C112" s="17" t="s">
        <v>454</v>
      </c>
      <c r="D112" s="18" t="n">
        <v>27.18</v>
      </c>
      <c r="E112" s="17" t="s">
        <v>218</v>
      </c>
      <c r="F112" s="17" t="s">
        <v>238</v>
      </c>
      <c r="G112" s="17" t="s">
        <v>239</v>
      </c>
      <c r="H112" s="17" t="s">
        <v>240</v>
      </c>
      <c r="I112" s="17" t="s">
        <v>241</v>
      </c>
      <c r="J112" s="17"/>
      <c r="K112" s="17" t="n">
        <f aca="false">IF(OR(H112="Excluded-Duplicate",I112="DELETE",J112="DELETE"),0,1)</f>
        <v>1</v>
      </c>
    </row>
    <row r="113" customFormat="false" ht="31.5" hidden="false" customHeight="true" outlineLevel="0" collapsed="false">
      <c r="A113" s="17" t="s">
        <v>452</v>
      </c>
      <c r="B113" s="17" t="s">
        <v>338</v>
      </c>
      <c r="C113" s="17" t="s">
        <v>455</v>
      </c>
      <c r="D113" s="18" t="n">
        <v>209.14</v>
      </c>
      <c r="E113" s="17" t="s">
        <v>218</v>
      </c>
      <c r="F113" s="17" t="s">
        <v>238</v>
      </c>
      <c r="G113" s="17" t="s">
        <v>239</v>
      </c>
      <c r="H113" s="17" t="s">
        <v>240</v>
      </c>
      <c r="I113" s="17" t="s">
        <v>241</v>
      </c>
      <c r="J113" s="17"/>
      <c r="K113" s="17" t="n">
        <f aca="false">IF(OR(H113="Excluded-Duplicate",I113="DELETE",J113="DELETE"),0,1)</f>
        <v>1</v>
      </c>
    </row>
    <row r="114" customFormat="false" ht="31.5" hidden="false" customHeight="true" outlineLevel="0" collapsed="false">
      <c r="A114" s="17" t="s">
        <v>452</v>
      </c>
      <c r="B114" s="17" t="s">
        <v>456</v>
      </c>
      <c r="C114" s="17" t="s">
        <v>457</v>
      </c>
      <c r="D114" s="18" t="n">
        <v>10.27</v>
      </c>
      <c r="E114" s="17" t="s">
        <v>218</v>
      </c>
      <c r="F114" s="17" t="s">
        <v>238</v>
      </c>
      <c r="G114" s="17" t="s">
        <v>239</v>
      </c>
      <c r="H114" s="17" t="s">
        <v>240</v>
      </c>
      <c r="I114" s="17" t="s">
        <v>241</v>
      </c>
      <c r="J114" s="17"/>
      <c r="K114" s="17" t="n">
        <f aca="false">IF(OR(H114="Excluded-Duplicate",I114="DELETE",J114="DELETE"),0,1)</f>
        <v>1</v>
      </c>
    </row>
    <row r="115" customFormat="false" ht="31.5" hidden="false" customHeight="true" outlineLevel="0" collapsed="false">
      <c r="A115" s="17" t="s">
        <v>452</v>
      </c>
      <c r="B115" s="17" t="s">
        <v>261</v>
      </c>
      <c r="C115" s="17" t="s">
        <v>246</v>
      </c>
      <c r="D115" s="18" t="n">
        <v>56.46</v>
      </c>
      <c r="E115" s="17" t="s">
        <v>218</v>
      </c>
      <c r="F115" s="17" t="s">
        <v>238</v>
      </c>
      <c r="G115" s="17" t="s">
        <v>239</v>
      </c>
      <c r="H115" s="17" t="s">
        <v>240</v>
      </c>
      <c r="I115" s="17" t="s">
        <v>241</v>
      </c>
      <c r="J115" s="17"/>
      <c r="K115" s="17" t="n">
        <f aca="false">IF(OR(H115="Excluded-Duplicate",I115="DELETE",J115="DELETE"),0,1)</f>
        <v>1</v>
      </c>
    </row>
    <row r="116" customFormat="false" ht="31.5" hidden="false" customHeight="true" outlineLevel="0" collapsed="false">
      <c r="A116" s="17" t="s">
        <v>452</v>
      </c>
      <c r="B116" s="17" t="s">
        <v>252</v>
      </c>
      <c r="C116" s="17" t="s">
        <v>458</v>
      </c>
      <c r="D116" s="18" t="n">
        <v>6.11</v>
      </c>
      <c r="E116" s="17" t="s">
        <v>218</v>
      </c>
      <c r="F116" s="17" t="s">
        <v>238</v>
      </c>
      <c r="G116" s="17" t="s">
        <v>239</v>
      </c>
      <c r="H116" s="17" t="s">
        <v>240</v>
      </c>
      <c r="I116" s="17" t="s">
        <v>241</v>
      </c>
      <c r="J116" s="17"/>
      <c r="K116" s="17" t="n">
        <f aca="false">IF(OR(H116="Excluded-Duplicate",I116="DELETE",J116="DELETE"),0,1)</f>
        <v>1</v>
      </c>
    </row>
    <row r="117" customFormat="false" ht="31.5" hidden="false" customHeight="true" outlineLevel="0" collapsed="false">
      <c r="A117" s="17" t="s">
        <v>452</v>
      </c>
      <c r="B117" s="17" t="s">
        <v>248</v>
      </c>
      <c r="C117" s="17" t="s">
        <v>458</v>
      </c>
      <c r="D117" s="18" t="n">
        <v>14.88</v>
      </c>
      <c r="E117" s="17" t="s">
        <v>218</v>
      </c>
      <c r="F117" s="17" t="s">
        <v>238</v>
      </c>
      <c r="G117" s="17" t="s">
        <v>239</v>
      </c>
      <c r="H117" s="17" t="s">
        <v>240</v>
      </c>
      <c r="I117" s="17" t="s">
        <v>241</v>
      </c>
      <c r="J117" s="17"/>
      <c r="K117" s="17" t="n">
        <f aca="false">IF(OR(H117="Excluded-Duplicate",I117="DELETE",J117="DELETE"),0,1)</f>
        <v>1</v>
      </c>
    </row>
    <row r="118" customFormat="false" ht="31.5" hidden="false" customHeight="true" outlineLevel="0" collapsed="false">
      <c r="A118" s="17" t="s">
        <v>452</v>
      </c>
      <c r="B118" s="17" t="s">
        <v>459</v>
      </c>
      <c r="C118" s="17" t="s">
        <v>460</v>
      </c>
      <c r="D118" s="18" t="n">
        <v>852.98</v>
      </c>
      <c r="E118" s="17" t="s">
        <v>96</v>
      </c>
      <c r="F118" s="17" t="s">
        <v>238</v>
      </c>
      <c r="G118" s="17" t="s">
        <v>239</v>
      </c>
      <c r="H118" s="17" t="s">
        <v>240</v>
      </c>
      <c r="I118" s="17" t="s">
        <v>241</v>
      </c>
      <c r="J118" s="17"/>
      <c r="K118" s="17" t="n">
        <f aca="false">IF(OR(H118="Excluded-Duplicate",I118="DELETE",J118="DELETE"),0,1)</f>
        <v>1</v>
      </c>
    </row>
    <row r="119" customFormat="false" ht="31.5" hidden="false" customHeight="true" outlineLevel="0" collapsed="false">
      <c r="A119" s="17" t="s">
        <v>452</v>
      </c>
      <c r="B119" s="17" t="s">
        <v>436</v>
      </c>
      <c r="C119" s="17" t="s">
        <v>461</v>
      </c>
      <c r="D119" s="18" t="n">
        <v>104.77</v>
      </c>
      <c r="E119" s="17" t="s">
        <v>180</v>
      </c>
      <c r="F119" s="17" t="s">
        <v>238</v>
      </c>
      <c r="G119" s="17" t="s">
        <v>239</v>
      </c>
      <c r="H119" s="17" t="s">
        <v>240</v>
      </c>
      <c r="I119" s="17" t="s">
        <v>241</v>
      </c>
      <c r="J119" s="17"/>
      <c r="K119" s="17" t="n">
        <f aca="false">IF(OR(H119="Excluded-Duplicate",I119="DELETE",J119="DELETE"),0,1)</f>
        <v>1</v>
      </c>
    </row>
    <row r="120" customFormat="false" ht="31.5" hidden="false" customHeight="true" outlineLevel="0" collapsed="false">
      <c r="A120" s="17" t="s">
        <v>452</v>
      </c>
      <c r="B120" s="17" t="s">
        <v>462</v>
      </c>
      <c r="C120" s="17" t="s">
        <v>463</v>
      </c>
      <c r="D120" s="18" t="n">
        <v>1150.98</v>
      </c>
      <c r="E120" s="17" t="s">
        <v>190</v>
      </c>
      <c r="F120" s="17" t="s">
        <v>238</v>
      </c>
      <c r="G120" s="17" t="s">
        <v>239</v>
      </c>
      <c r="H120" s="17" t="s">
        <v>240</v>
      </c>
      <c r="I120" s="17" t="s">
        <v>241</v>
      </c>
      <c r="J120" s="17"/>
      <c r="K120" s="17" t="n">
        <f aca="false">IF(OR(H120="Excluded-Duplicate",I120="DELETE",J120="DELETE"),0,1)</f>
        <v>1</v>
      </c>
    </row>
    <row r="121" customFormat="false" ht="31.5" hidden="false" customHeight="true" outlineLevel="0" collapsed="false">
      <c r="A121" s="17" t="s">
        <v>464</v>
      </c>
      <c r="B121" s="17" t="s">
        <v>328</v>
      </c>
      <c r="C121" s="17" t="s">
        <v>455</v>
      </c>
      <c r="D121" s="18" t="n">
        <v>163.86</v>
      </c>
      <c r="E121" s="17" t="s">
        <v>218</v>
      </c>
      <c r="F121" s="17" t="s">
        <v>238</v>
      </c>
      <c r="G121" s="17" t="s">
        <v>239</v>
      </c>
      <c r="H121" s="17" t="s">
        <v>240</v>
      </c>
      <c r="I121" s="17" t="s">
        <v>241</v>
      </c>
      <c r="J121" s="17"/>
      <c r="K121" s="17" t="n">
        <f aca="false">IF(OR(H121="Excluded-Duplicate",I121="DELETE",J121="DELETE"),0,1)</f>
        <v>1</v>
      </c>
    </row>
    <row r="122" customFormat="false" ht="15.75" hidden="false" customHeight="true" outlineLevel="0" collapsed="false">
      <c r="A122" s="17" t="s">
        <v>465</v>
      </c>
      <c r="B122" s="17" t="s">
        <v>359</v>
      </c>
      <c r="C122" s="17" t="s">
        <v>466</v>
      </c>
      <c r="D122" s="18" t="n">
        <v>8000</v>
      </c>
      <c r="E122" s="17" t="s">
        <v>66</v>
      </c>
      <c r="F122" s="17" t="s">
        <v>255</v>
      </c>
      <c r="G122" s="17" t="s">
        <v>467</v>
      </c>
      <c r="H122" s="17" t="s">
        <v>257</v>
      </c>
      <c r="I122" s="17" t="s">
        <v>258</v>
      </c>
      <c r="J122" s="17"/>
      <c r="K122" s="17" t="n">
        <f aca="false">IF(OR(H122="Excluded-Duplicate",I122="DELETE",J122="DELETE"),0,1)</f>
        <v>1</v>
      </c>
    </row>
    <row r="123" customFormat="false" ht="31.5" hidden="false" customHeight="true" outlineLevel="0" collapsed="false">
      <c r="A123" s="17" t="s">
        <v>465</v>
      </c>
      <c r="B123" s="17" t="s">
        <v>353</v>
      </c>
      <c r="C123" s="17" t="s">
        <v>468</v>
      </c>
      <c r="D123" s="18" t="n">
        <v>185.36</v>
      </c>
      <c r="E123" s="17" t="s">
        <v>212</v>
      </c>
      <c r="F123" s="17" t="s">
        <v>238</v>
      </c>
      <c r="G123" s="17" t="s">
        <v>239</v>
      </c>
      <c r="H123" s="17" t="s">
        <v>240</v>
      </c>
      <c r="I123" s="17" t="s">
        <v>241</v>
      </c>
      <c r="J123" s="17"/>
      <c r="K123" s="17" t="n">
        <f aca="false">IF(OR(H123="Excluded-Duplicate",I123="DELETE",J123="DELETE"),0,1)</f>
        <v>1</v>
      </c>
    </row>
    <row r="124" customFormat="false" ht="31.5" hidden="false" customHeight="true" outlineLevel="0" collapsed="false">
      <c r="A124" s="17" t="s">
        <v>465</v>
      </c>
      <c r="B124" s="17" t="s">
        <v>325</v>
      </c>
      <c r="C124" s="17" t="s">
        <v>453</v>
      </c>
      <c r="D124" s="18" t="n">
        <v>48.83</v>
      </c>
      <c r="E124" s="17" t="s">
        <v>212</v>
      </c>
      <c r="F124" s="17" t="s">
        <v>238</v>
      </c>
      <c r="G124" s="17" t="s">
        <v>239</v>
      </c>
      <c r="H124" s="17" t="s">
        <v>240</v>
      </c>
      <c r="I124" s="17" t="s">
        <v>241</v>
      </c>
      <c r="J124" s="17"/>
      <c r="K124" s="17" t="n">
        <f aca="false">IF(OR(H124="Excluded-Duplicate",I124="DELETE",J124="DELETE"),0,1)</f>
        <v>1</v>
      </c>
    </row>
    <row r="125" customFormat="false" ht="31.5" hidden="false" customHeight="true" outlineLevel="0" collapsed="false">
      <c r="A125" s="17" t="s">
        <v>465</v>
      </c>
      <c r="B125" s="17" t="s">
        <v>469</v>
      </c>
      <c r="C125" s="17" t="s">
        <v>470</v>
      </c>
      <c r="D125" s="18" t="n">
        <v>72.5</v>
      </c>
      <c r="E125" s="17" t="s">
        <v>218</v>
      </c>
      <c r="F125" s="17" t="s">
        <v>238</v>
      </c>
      <c r="G125" s="17" t="s">
        <v>239</v>
      </c>
      <c r="H125" s="17" t="s">
        <v>240</v>
      </c>
      <c r="I125" s="17" t="s">
        <v>241</v>
      </c>
      <c r="J125" s="17"/>
      <c r="K125" s="17" t="n">
        <f aca="false">IF(OR(H125="Excluded-Duplicate",I125="DELETE",J125="DELETE"),0,1)</f>
        <v>1</v>
      </c>
    </row>
    <row r="126" customFormat="false" ht="31.5" hidden="false" customHeight="true" outlineLevel="0" collapsed="false">
      <c r="A126" s="17" t="s">
        <v>465</v>
      </c>
      <c r="B126" s="17" t="s">
        <v>302</v>
      </c>
      <c r="C126" s="17" t="s">
        <v>471</v>
      </c>
      <c r="D126" s="18" t="n">
        <v>17500</v>
      </c>
      <c r="E126" s="17" t="s">
        <v>102</v>
      </c>
      <c r="F126" s="17" t="s">
        <v>255</v>
      </c>
      <c r="G126" s="17" t="s">
        <v>472</v>
      </c>
      <c r="H126" s="17" t="s">
        <v>257</v>
      </c>
      <c r="I126" s="17" t="s">
        <v>258</v>
      </c>
      <c r="J126" s="17"/>
      <c r="K126" s="17" t="n">
        <f aca="false">IF(OR(H126="Excluded-Duplicate",I126="DELETE",J126="DELETE"),0,1)</f>
        <v>1</v>
      </c>
    </row>
    <row r="127" customFormat="false" ht="31.5" hidden="false" customHeight="true" outlineLevel="0" collapsed="false">
      <c r="A127" s="17" t="s">
        <v>465</v>
      </c>
      <c r="B127" s="17" t="s">
        <v>473</v>
      </c>
      <c r="C127" s="17" t="s">
        <v>474</v>
      </c>
      <c r="D127" s="18" t="n">
        <v>72.09</v>
      </c>
      <c r="E127" s="17" t="s">
        <v>108</v>
      </c>
      <c r="F127" s="17" t="s">
        <v>238</v>
      </c>
      <c r="G127" s="17" t="s">
        <v>239</v>
      </c>
      <c r="H127" s="17" t="s">
        <v>240</v>
      </c>
      <c r="I127" s="17" t="s">
        <v>241</v>
      </c>
      <c r="J127" s="17"/>
      <c r="K127" s="17" t="n">
        <f aca="false">IF(OR(H127="Excluded-Duplicate",I127="DELETE",J127="DELETE"),0,1)</f>
        <v>1</v>
      </c>
    </row>
    <row r="128" customFormat="false" ht="31.5" hidden="false" customHeight="true" outlineLevel="0" collapsed="false">
      <c r="A128" s="17" t="s">
        <v>465</v>
      </c>
      <c r="B128" s="17" t="s">
        <v>436</v>
      </c>
      <c r="C128" s="17" t="s">
        <v>475</v>
      </c>
      <c r="D128" s="18" t="n">
        <v>300.16</v>
      </c>
      <c r="E128" s="17" t="s">
        <v>180</v>
      </c>
      <c r="F128" s="17" t="s">
        <v>238</v>
      </c>
      <c r="G128" s="17" t="s">
        <v>239</v>
      </c>
      <c r="H128" s="17" t="s">
        <v>240</v>
      </c>
      <c r="I128" s="17" t="s">
        <v>313</v>
      </c>
      <c r="J128" s="17"/>
      <c r="K128" s="17" t="n">
        <f aca="false">IF(OR(H128="Excluded-Duplicate",I128="DELETE",J128="DELETE"),0,1)</f>
        <v>1</v>
      </c>
    </row>
    <row r="129" customFormat="false" ht="31.5" hidden="false" customHeight="true" outlineLevel="0" collapsed="false">
      <c r="A129" s="17" t="s">
        <v>465</v>
      </c>
      <c r="B129" s="17" t="s">
        <v>396</v>
      </c>
      <c r="C129" s="17" t="s">
        <v>476</v>
      </c>
      <c r="D129" s="18" t="n">
        <v>108.45</v>
      </c>
      <c r="E129" s="17" t="s">
        <v>180</v>
      </c>
      <c r="F129" s="17" t="s">
        <v>238</v>
      </c>
      <c r="G129" s="17" t="s">
        <v>239</v>
      </c>
      <c r="H129" s="17" t="s">
        <v>240</v>
      </c>
      <c r="I129" s="17" t="s">
        <v>241</v>
      </c>
      <c r="J129" s="17"/>
      <c r="K129" s="17" t="n">
        <f aca="false">IF(OR(H129="Excluded-Duplicate",I129="DELETE",J129="DELETE"),0,1)</f>
        <v>1</v>
      </c>
    </row>
    <row r="130" customFormat="false" ht="31.5" hidden="false" customHeight="true" outlineLevel="0" collapsed="false">
      <c r="A130" s="17" t="s">
        <v>465</v>
      </c>
      <c r="B130" s="17" t="s">
        <v>311</v>
      </c>
      <c r="C130" s="17" t="s">
        <v>477</v>
      </c>
      <c r="D130" s="18" t="n">
        <v>10.59</v>
      </c>
      <c r="E130" s="17" t="s">
        <v>180</v>
      </c>
      <c r="F130" s="17" t="s">
        <v>238</v>
      </c>
      <c r="G130" s="17" t="s">
        <v>239</v>
      </c>
      <c r="H130" s="17" t="s">
        <v>240</v>
      </c>
      <c r="I130" s="17" t="s">
        <v>241</v>
      </c>
      <c r="J130" s="17"/>
      <c r="K130" s="17" t="n">
        <f aca="false">IF(OR(H130="Excluded-Duplicate",I130="DELETE",J130="DELETE"),0,1)</f>
        <v>1</v>
      </c>
    </row>
    <row r="131" customFormat="false" ht="31.5" hidden="false" customHeight="true" outlineLevel="0" collapsed="false">
      <c r="A131" s="17" t="s">
        <v>465</v>
      </c>
      <c r="B131" s="17" t="s">
        <v>311</v>
      </c>
      <c r="C131" s="17" t="s">
        <v>478</v>
      </c>
      <c r="D131" s="18" t="n">
        <v>113.63</v>
      </c>
      <c r="E131" s="17" t="s">
        <v>190</v>
      </c>
      <c r="F131" s="17" t="s">
        <v>238</v>
      </c>
      <c r="G131" s="17" t="s">
        <v>239</v>
      </c>
      <c r="H131" s="17" t="s">
        <v>240</v>
      </c>
      <c r="I131" s="17" t="s">
        <v>313</v>
      </c>
      <c r="J131" s="17"/>
      <c r="K131" s="17" t="n">
        <f aca="false">IF(OR(H131="Excluded-Duplicate",I131="DELETE",J131="DELETE"),0,1)</f>
        <v>1</v>
      </c>
    </row>
    <row r="132" customFormat="false" ht="31.5" hidden="false" customHeight="true" outlineLevel="0" collapsed="false">
      <c r="A132" s="17" t="s">
        <v>479</v>
      </c>
      <c r="B132" s="17" t="s">
        <v>480</v>
      </c>
      <c r="C132" s="17" t="s">
        <v>481</v>
      </c>
      <c r="D132" s="18" t="n">
        <v>129.32</v>
      </c>
      <c r="E132" s="17" t="s">
        <v>218</v>
      </c>
      <c r="F132" s="17" t="s">
        <v>238</v>
      </c>
      <c r="G132" s="17" t="s">
        <v>239</v>
      </c>
      <c r="H132" s="17" t="s">
        <v>240</v>
      </c>
      <c r="I132" s="17" t="s">
        <v>241</v>
      </c>
      <c r="J132" s="17"/>
      <c r="K132" s="17" t="n">
        <f aca="false">IF(OR(H132="Excluded-Duplicate",I132="DELETE",J132="DELETE"),0,1)</f>
        <v>1</v>
      </c>
    </row>
    <row r="133" customFormat="false" ht="31.5" hidden="false" customHeight="true" outlineLevel="0" collapsed="false">
      <c r="A133" s="17" t="s">
        <v>479</v>
      </c>
      <c r="B133" s="17" t="s">
        <v>311</v>
      </c>
      <c r="C133" s="17" t="s">
        <v>482</v>
      </c>
      <c r="D133" s="18" t="n">
        <v>2531.16</v>
      </c>
      <c r="E133" s="17" t="s">
        <v>96</v>
      </c>
      <c r="F133" s="17" t="s">
        <v>238</v>
      </c>
      <c r="G133" s="17" t="s">
        <v>239</v>
      </c>
      <c r="H133" s="17" t="s">
        <v>257</v>
      </c>
      <c r="I133" s="17" t="s">
        <v>316</v>
      </c>
      <c r="J133" s="17"/>
      <c r="K133" s="17" t="n">
        <f aca="false">IF(OR(H133="Excluded-Duplicate",I133="DELETE",J133="DELETE"),0,1)</f>
        <v>1</v>
      </c>
    </row>
    <row r="134" customFormat="false" ht="31.5" hidden="false" customHeight="true" outlineLevel="0" collapsed="false">
      <c r="A134" s="17" t="s">
        <v>479</v>
      </c>
      <c r="B134" s="17" t="s">
        <v>315</v>
      </c>
      <c r="C134" s="17" t="s">
        <v>483</v>
      </c>
      <c r="D134" s="18" t="n">
        <v>299.68</v>
      </c>
      <c r="E134" s="17" t="s">
        <v>96</v>
      </c>
      <c r="F134" s="17" t="s">
        <v>238</v>
      </c>
      <c r="G134" s="17" t="s">
        <v>239</v>
      </c>
      <c r="H134" s="17" t="s">
        <v>240</v>
      </c>
      <c r="I134" s="17" t="s">
        <v>241</v>
      </c>
      <c r="J134" s="17"/>
      <c r="K134" s="17" t="n">
        <f aca="false">IF(OR(H134="Excluded-Duplicate",I134="DELETE",J134="DELETE"),0,1)</f>
        <v>1</v>
      </c>
    </row>
    <row r="135" customFormat="false" ht="31.5" hidden="false" customHeight="true" outlineLevel="0" collapsed="false">
      <c r="A135" s="17" t="s">
        <v>479</v>
      </c>
      <c r="B135" s="17" t="s">
        <v>436</v>
      </c>
      <c r="C135" s="17" t="s">
        <v>484</v>
      </c>
      <c r="D135" s="18" t="n">
        <v>464.6</v>
      </c>
      <c r="E135" s="17" t="s">
        <v>96</v>
      </c>
      <c r="F135" s="17" t="s">
        <v>238</v>
      </c>
      <c r="G135" s="17" t="s">
        <v>239</v>
      </c>
      <c r="H135" s="17" t="s">
        <v>240</v>
      </c>
      <c r="I135" s="17" t="s">
        <v>241</v>
      </c>
      <c r="J135" s="17"/>
      <c r="K135" s="17" t="n">
        <f aca="false">IF(OR(H135="Excluded-Duplicate",I135="DELETE",J135="DELETE"),0,1)</f>
        <v>1</v>
      </c>
    </row>
    <row r="136" customFormat="false" ht="31.5" hidden="false" customHeight="true" outlineLevel="0" collapsed="false">
      <c r="A136" s="17" t="s">
        <v>485</v>
      </c>
      <c r="B136" s="17" t="s">
        <v>268</v>
      </c>
      <c r="C136" s="17" t="s">
        <v>486</v>
      </c>
      <c r="D136" s="18" t="n">
        <v>976.59</v>
      </c>
      <c r="E136" s="17" t="s">
        <v>212</v>
      </c>
      <c r="F136" s="17" t="s">
        <v>238</v>
      </c>
      <c r="G136" s="17" t="s">
        <v>239</v>
      </c>
      <c r="H136" s="17" t="s">
        <v>240</v>
      </c>
      <c r="I136" s="17" t="s">
        <v>241</v>
      </c>
      <c r="J136" s="17"/>
      <c r="K136" s="17" t="n">
        <f aca="false">IF(OR(H136="Excluded-Duplicate",I136="DELETE",J136="DELETE"),0,1)</f>
        <v>1</v>
      </c>
    </row>
    <row r="137" customFormat="false" ht="31.5" hidden="false" customHeight="true" outlineLevel="0" collapsed="false">
      <c r="A137" s="17" t="s">
        <v>485</v>
      </c>
      <c r="B137" s="17" t="s">
        <v>487</v>
      </c>
      <c r="C137" s="17" t="s">
        <v>458</v>
      </c>
      <c r="D137" s="18" t="n">
        <v>31.07</v>
      </c>
      <c r="E137" s="17" t="s">
        <v>218</v>
      </c>
      <c r="F137" s="17" t="s">
        <v>238</v>
      </c>
      <c r="G137" s="17" t="s">
        <v>239</v>
      </c>
      <c r="H137" s="17" t="s">
        <v>240</v>
      </c>
      <c r="I137" s="17" t="s">
        <v>241</v>
      </c>
      <c r="J137" s="17"/>
      <c r="K137" s="17" t="n">
        <f aca="false">IF(OR(H137="Excluded-Duplicate",I137="DELETE",J137="DELETE"),0,1)</f>
        <v>1</v>
      </c>
    </row>
    <row r="138" customFormat="false" ht="31.5" hidden="false" customHeight="true" outlineLevel="0" collapsed="false">
      <c r="A138" s="17" t="s">
        <v>485</v>
      </c>
      <c r="B138" s="17" t="s">
        <v>252</v>
      </c>
      <c r="C138" s="17" t="s">
        <v>458</v>
      </c>
      <c r="D138" s="18" t="n">
        <v>11.66</v>
      </c>
      <c r="E138" s="17" t="s">
        <v>218</v>
      </c>
      <c r="F138" s="17" t="s">
        <v>238</v>
      </c>
      <c r="G138" s="17" t="s">
        <v>239</v>
      </c>
      <c r="H138" s="17" t="s">
        <v>240</v>
      </c>
      <c r="I138" s="17" t="s">
        <v>241</v>
      </c>
      <c r="J138" s="17"/>
      <c r="K138" s="17" t="n">
        <f aca="false">IF(OR(H138="Excluded-Duplicate",I138="DELETE",J138="DELETE"),0,1)</f>
        <v>1</v>
      </c>
    </row>
    <row r="139" customFormat="false" ht="31.5" hidden="false" customHeight="true" outlineLevel="0" collapsed="false">
      <c r="A139" s="17" t="s">
        <v>485</v>
      </c>
      <c r="B139" s="17" t="s">
        <v>339</v>
      </c>
      <c r="C139" s="17" t="s">
        <v>470</v>
      </c>
      <c r="D139" s="18" t="n">
        <v>14.7</v>
      </c>
      <c r="E139" s="17" t="s">
        <v>218</v>
      </c>
      <c r="F139" s="17" t="s">
        <v>238</v>
      </c>
      <c r="G139" s="17" t="s">
        <v>239</v>
      </c>
      <c r="H139" s="17" t="s">
        <v>240</v>
      </c>
      <c r="I139" s="17" t="s">
        <v>241</v>
      </c>
      <c r="J139" s="17"/>
      <c r="K139" s="17" t="n">
        <f aca="false">IF(OR(H139="Excluded-Duplicate",I139="DELETE",J139="DELETE"),0,1)</f>
        <v>1</v>
      </c>
    </row>
    <row r="140" customFormat="false" ht="31.5" hidden="false" customHeight="true" outlineLevel="0" collapsed="false">
      <c r="A140" s="17" t="s">
        <v>488</v>
      </c>
      <c r="B140" s="17" t="s">
        <v>335</v>
      </c>
      <c r="C140" s="17" t="s">
        <v>489</v>
      </c>
      <c r="D140" s="18" t="n">
        <v>85</v>
      </c>
      <c r="E140" s="17" t="s">
        <v>79</v>
      </c>
      <c r="F140" s="17" t="s">
        <v>238</v>
      </c>
      <c r="G140" s="17" t="s">
        <v>239</v>
      </c>
      <c r="H140" s="17" t="s">
        <v>240</v>
      </c>
      <c r="I140" s="17" t="s">
        <v>241</v>
      </c>
      <c r="J140" s="17"/>
      <c r="K140" s="17" t="n">
        <f aca="false">IF(OR(H140="Excluded-Duplicate",I140="DELETE",J140="DELETE"),0,1)</f>
        <v>1</v>
      </c>
    </row>
    <row r="141" customFormat="false" ht="31.5" hidden="false" customHeight="true" outlineLevel="0" collapsed="false">
      <c r="A141" s="17" t="s">
        <v>490</v>
      </c>
      <c r="B141" s="17" t="s">
        <v>491</v>
      </c>
      <c r="C141" s="17" t="s">
        <v>492</v>
      </c>
      <c r="D141" s="18" t="n">
        <v>84.99</v>
      </c>
      <c r="E141" s="17" t="s">
        <v>160</v>
      </c>
      <c r="F141" s="17" t="s">
        <v>238</v>
      </c>
      <c r="G141" s="17" t="s">
        <v>239</v>
      </c>
      <c r="H141" s="17" t="s">
        <v>240</v>
      </c>
      <c r="I141" s="17" t="s">
        <v>241</v>
      </c>
      <c r="J141" s="17"/>
      <c r="K141" s="17" t="n">
        <f aca="false">IF(OR(H141="Excluded-Duplicate",I141="DELETE",J141="DELETE"),0,1)</f>
        <v>1</v>
      </c>
    </row>
    <row r="142" customFormat="false" ht="31.5" hidden="false" customHeight="true" outlineLevel="0" collapsed="false">
      <c r="A142" s="17" t="s">
        <v>493</v>
      </c>
      <c r="B142" s="17" t="s">
        <v>236</v>
      </c>
      <c r="C142" s="17" t="s">
        <v>494</v>
      </c>
      <c r="D142" s="18" t="n">
        <v>1152.4</v>
      </c>
      <c r="E142" s="17" t="s">
        <v>212</v>
      </c>
      <c r="F142" s="17" t="s">
        <v>238</v>
      </c>
      <c r="G142" s="17" t="s">
        <v>239</v>
      </c>
      <c r="H142" s="17" t="s">
        <v>240</v>
      </c>
      <c r="I142" s="17" t="s">
        <v>241</v>
      </c>
      <c r="J142" s="17"/>
      <c r="K142" s="17" t="n">
        <f aca="false">IF(OR(H142="Excluded-Duplicate",I142="DELETE",J142="DELETE"),0,1)</f>
        <v>1</v>
      </c>
    </row>
    <row r="143" customFormat="false" ht="31.5" hidden="false" customHeight="true" outlineLevel="0" collapsed="false">
      <c r="A143" s="17" t="s">
        <v>493</v>
      </c>
      <c r="B143" s="17" t="s">
        <v>261</v>
      </c>
      <c r="C143" s="17" t="s">
        <v>495</v>
      </c>
      <c r="D143" s="18" t="n">
        <v>103.31</v>
      </c>
      <c r="E143" s="17" t="s">
        <v>218</v>
      </c>
      <c r="F143" s="17" t="s">
        <v>238</v>
      </c>
      <c r="G143" s="17" t="s">
        <v>239</v>
      </c>
      <c r="H143" s="17" t="s">
        <v>257</v>
      </c>
      <c r="I143" s="17" t="s">
        <v>316</v>
      </c>
      <c r="J143" s="17"/>
      <c r="K143" s="17" t="n">
        <f aca="false">IF(OR(H143="Excluded-Duplicate",I143="DELETE",J143="DELETE"),0,1)</f>
        <v>1</v>
      </c>
    </row>
    <row r="144" customFormat="false" ht="31.5" hidden="false" customHeight="true" outlineLevel="0" collapsed="false">
      <c r="A144" s="17" t="s">
        <v>493</v>
      </c>
      <c r="B144" s="17" t="s">
        <v>252</v>
      </c>
      <c r="C144" s="17" t="s">
        <v>458</v>
      </c>
      <c r="D144" s="18" t="n">
        <v>10.03</v>
      </c>
      <c r="E144" s="17" t="s">
        <v>218</v>
      </c>
      <c r="F144" s="17" t="s">
        <v>238</v>
      </c>
      <c r="G144" s="17" t="s">
        <v>239</v>
      </c>
      <c r="H144" s="17" t="s">
        <v>240</v>
      </c>
      <c r="I144" s="17" t="s">
        <v>241</v>
      </c>
      <c r="J144" s="17"/>
      <c r="K144" s="17" t="n">
        <f aca="false">IF(OR(H144="Excluded-Duplicate",I144="DELETE",J144="DELETE"),0,1)</f>
        <v>1</v>
      </c>
    </row>
    <row r="145" customFormat="false" ht="31.5" hidden="false" customHeight="true" outlineLevel="0" collapsed="false">
      <c r="A145" s="17" t="s">
        <v>493</v>
      </c>
      <c r="B145" s="17" t="s">
        <v>248</v>
      </c>
      <c r="C145" s="17" t="s">
        <v>458</v>
      </c>
      <c r="D145" s="18" t="n">
        <v>13.69</v>
      </c>
      <c r="E145" s="17" t="s">
        <v>218</v>
      </c>
      <c r="F145" s="17" t="s">
        <v>238</v>
      </c>
      <c r="G145" s="17" t="s">
        <v>239</v>
      </c>
      <c r="H145" s="17" t="s">
        <v>240</v>
      </c>
      <c r="I145" s="17" t="s">
        <v>241</v>
      </c>
      <c r="J145" s="17"/>
      <c r="K145" s="17" t="n">
        <f aca="false">IF(OR(H145="Excluded-Duplicate",I145="DELETE",J145="DELETE"),0,1)</f>
        <v>1</v>
      </c>
    </row>
    <row r="146" customFormat="false" ht="31.5" hidden="false" customHeight="true" outlineLevel="0" collapsed="false">
      <c r="A146" s="17" t="s">
        <v>493</v>
      </c>
      <c r="B146" s="17" t="s">
        <v>496</v>
      </c>
      <c r="C146" s="17" t="s">
        <v>497</v>
      </c>
      <c r="D146" s="18" t="n">
        <v>1552.5</v>
      </c>
      <c r="E146" s="17" t="s">
        <v>74</v>
      </c>
      <c r="F146" s="17" t="s">
        <v>238</v>
      </c>
      <c r="G146" s="17" t="s">
        <v>239</v>
      </c>
      <c r="H146" s="17" t="s">
        <v>257</v>
      </c>
      <c r="I146" s="17" t="s">
        <v>316</v>
      </c>
      <c r="J146" s="17"/>
      <c r="K146" s="17" t="n">
        <f aca="false">IF(OR(H146="Excluded-Duplicate",I146="DELETE",J146="DELETE"),0,1)</f>
        <v>1</v>
      </c>
    </row>
    <row r="147" customFormat="false" ht="31.5" hidden="false" customHeight="true" outlineLevel="0" collapsed="false">
      <c r="A147" s="17" t="s">
        <v>493</v>
      </c>
      <c r="B147" s="17" t="s">
        <v>335</v>
      </c>
      <c r="C147" s="17" t="s">
        <v>498</v>
      </c>
      <c r="D147" s="18" t="n">
        <v>350</v>
      </c>
      <c r="E147" s="17" t="s">
        <v>79</v>
      </c>
      <c r="F147" s="17" t="s">
        <v>238</v>
      </c>
      <c r="G147" s="17" t="s">
        <v>239</v>
      </c>
      <c r="H147" s="17" t="s">
        <v>240</v>
      </c>
      <c r="I147" s="17" t="s">
        <v>241</v>
      </c>
      <c r="J147" s="17"/>
      <c r="K147" s="17" t="n">
        <f aca="false">IF(OR(H147="Excluded-Duplicate",I147="DELETE",J147="DELETE"),0,1)</f>
        <v>1</v>
      </c>
    </row>
    <row r="148" customFormat="false" ht="31.5" hidden="false" customHeight="true" outlineLevel="0" collapsed="false">
      <c r="A148" s="17" t="s">
        <v>493</v>
      </c>
      <c r="B148" s="17" t="s">
        <v>499</v>
      </c>
      <c r="C148" s="17" t="s">
        <v>500</v>
      </c>
      <c r="D148" s="18" t="n">
        <v>3272</v>
      </c>
      <c r="E148" s="17" t="s">
        <v>99</v>
      </c>
      <c r="F148" s="17" t="s">
        <v>238</v>
      </c>
      <c r="G148" s="17" t="s">
        <v>239</v>
      </c>
      <c r="H148" s="17" t="s">
        <v>240</v>
      </c>
      <c r="I148" s="17" t="s">
        <v>241</v>
      </c>
      <c r="J148" s="17"/>
      <c r="K148" s="17" t="n">
        <f aca="false">IF(OR(H148="Excluded-Duplicate",I148="DELETE",J148="DELETE"),0,1)</f>
        <v>1</v>
      </c>
    </row>
    <row r="149" customFormat="false" ht="31.5" hidden="false" customHeight="true" outlineLevel="0" collapsed="false">
      <c r="A149" s="17" t="s">
        <v>493</v>
      </c>
      <c r="B149" s="17" t="s">
        <v>491</v>
      </c>
      <c r="C149" s="17" t="s">
        <v>501</v>
      </c>
      <c r="D149" s="18" t="n">
        <v>84.99</v>
      </c>
      <c r="E149" s="17" t="s">
        <v>160</v>
      </c>
      <c r="F149" s="17" t="s">
        <v>238</v>
      </c>
      <c r="G149" s="17" t="s">
        <v>239</v>
      </c>
      <c r="H149" s="17" t="s">
        <v>240</v>
      </c>
      <c r="I149" s="17" t="s">
        <v>241</v>
      </c>
      <c r="J149" s="17"/>
      <c r="K149" s="17" t="n">
        <f aca="false">IF(OR(H149="Excluded-Duplicate",I149="DELETE",J149="DELETE"),0,1)</f>
        <v>1</v>
      </c>
    </row>
    <row r="150" customFormat="false" ht="31.5" hidden="false" customHeight="true" outlineLevel="0" collapsed="false">
      <c r="A150" s="17" t="s">
        <v>493</v>
      </c>
      <c r="B150" s="17" t="s">
        <v>293</v>
      </c>
      <c r="C150" s="17" t="s">
        <v>502</v>
      </c>
      <c r="D150" s="18" t="n">
        <v>5500</v>
      </c>
      <c r="E150" s="17" t="s">
        <v>173</v>
      </c>
      <c r="F150" s="17" t="s">
        <v>255</v>
      </c>
      <c r="G150" s="17" t="s">
        <v>503</v>
      </c>
      <c r="H150" s="17" t="s">
        <v>257</v>
      </c>
      <c r="I150" s="17" t="s">
        <v>258</v>
      </c>
      <c r="J150" s="17"/>
      <c r="K150" s="17" t="n">
        <f aca="false">IF(OR(H150="Excluded-Duplicate",I150="DELETE",J150="DELETE"),0,1)</f>
        <v>1</v>
      </c>
    </row>
    <row r="151" customFormat="false" ht="31.5" hidden="false" customHeight="true" outlineLevel="0" collapsed="false">
      <c r="A151" s="17" t="s">
        <v>493</v>
      </c>
      <c r="B151" s="17" t="s">
        <v>293</v>
      </c>
      <c r="C151" s="17" t="s">
        <v>504</v>
      </c>
      <c r="D151" s="18" t="n">
        <v>8500</v>
      </c>
      <c r="E151" s="17" t="s">
        <v>173</v>
      </c>
      <c r="F151" s="17" t="s">
        <v>255</v>
      </c>
      <c r="G151" s="17" t="s">
        <v>505</v>
      </c>
      <c r="H151" s="17" t="s">
        <v>257</v>
      </c>
      <c r="I151" s="17" t="s">
        <v>258</v>
      </c>
      <c r="J151" s="17"/>
      <c r="K151" s="17" t="n">
        <f aca="false">IF(OR(H151="Excluded-Duplicate",I151="DELETE",J151="DELETE"),0,1)</f>
        <v>1</v>
      </c>
    </row>
    <row r="152" customFormat="false" ht="48" hidden="false" customHeight="true" outlineLevel="0" collapsed="false">
      <c r="A152" s="28" t="s">
        <v>493</v>
      </c>
      <c r="B152" s="28" t="s">
        <v>293</v>
      </c>
      <c r="C152" s="28" t="s">
        <v>506</v>
      </c>
      <c r="D152" s="29" t="n">
        <v>5500</v>
      </c>
      <c r="E152" s="28" t="s">
        <v>173</v>
      </c>
      <c r="F152" s="28" t="s">
        <v>255</v>
      </c>
      <c r="G152" s="28" t="s">
        <v>507</v>
      </c>
      <c r="H152" s="28" t="s">
        <v>257</v>
      </c>
      <c r="I152" s="28" t="s">
        <v>258</v>
      </c>
      <c r="J152" s="28" t="s">
        <v>508</v>
      </c>
      <c r="K152" s="28" t="n">
        <f aca="false">IF(OR(H152="Excluded-Duplicate",I152="DELETE",J152="DELETE"),0,1)</f>
        <v>1</v>
      </c>
    </row>
    <row r="153" customFormat="false" ht="30" hidden="false" customHeight="true" outlineLevel="0" collapsed="false">
      <c r="A153" s="26" t="s">
        <v>493</v>
      </c>
      <c r="B153" s="26" t="s">
        <v>293</v>
      </c>
      <c r="C153" s="26" t="s">
        <v>509</v>
      </c>
      <c r="D153" s="27" t="n">
        <v>5500</v>
      </c>
      <c r="E153" s="26" t="s">
        <v>173</v>
      </c>
      <c r="F153" s="26" t="s">
        <v>255</v>
      </c>
      <c r="G153" s="26" t="s">
        <v>510</v>
      </c>
      <c r="H153" s="26" t="s">
        <v>511</v>
      </c>
      <c r="I153" s="26" t="s">
        <v>258</v>
      </c>
      <c r="J153" s="26" t="s">
        <v>300</v>
      </c>
      <c r="K153" s="26" t="n">
        <f aca="false">IF(OR(H153="Excluded-Duplicate",I153="DELETE",J153="DELETE"),0,1)</f>
        <v>0</v>
      </c>
    </row>
    <row r="154" customFormat="false" ht="31.5" hidden="false" customHeight="true" outlineLevel="0" collapsed="false">
      <c r="A154" s="17" t="s">
        <v>512</v>
      </c>
      <c r="B154" s="17" t="s">
        <v>261</v>
      </c>
      <c r="C154" s="17" t="s">
        <v>458</v>
      </c>
      <c r="D154" s="18" t="n">
        <v>13.9</v>
      </c>
      <c r="E154" s="17" t="s">
        <v>218</v>
      </c>
      <c r="F154" s="17" t="s">
        <v>238</v>
      </c>
      <c r="G154" s="17" t="s">
        <v>239</v>
      </c>
      <c r="H154" s="17" t="s">
        <v>240</v>
      </c>
      <c r="I154" s="17" t="s">
        <v>241</v>
      </c>
      <c r="J154" s="17"/>
      <c r="K154" s="17" t="n">
        <f aca="false">IF(OR(H154="Excluded-Duplicate",I154="DELETE",J154="DELETE"),0,1)</f>
        <v>1</v>
      </c>
    </row>
    <row r="155" customFormat="false" ht="15.75" hidden="false" customHeight="true" outlineLevel="0" collapsed="false">
      <c r="A155" s="17" t="s">
        <v>513</v>
      </c>
      <c r="B155" s="17" t="s">
        <v>445</v>
      </c>
      <c r="C155" s="17" t="s">
        <v>514</v>
      </c>
      <c r="D155" s="18" t="n">
        <v>4115</v>
      </c>
      <c r="E155" s="17" t="s">
        <v>63</v>
      </c>
      <c r="F155" s="17" t="s">
        <v>255</v>
      </c>
      <c r="G155" s="17" t="s">
        <v>515</v>
      </c>
      <c r="H155" s="17" t="s">
        <v>257</v>
      </c>
      <c r="I155" s="17" t="s">
        <v>258</v>
      </c>
      <c r="J155" s="17"/>
      <c r="K155" s="17" t="n">
        <f aca="false">IF(OR(H155="Excluded-Duplicate",I155="DELETE",J155="DELETE"),0,1)</f>
        <v>1</v>
      </c>
    </row>
    <row r="156" customFormat="false" ht="31.5" hidden="false" customHeight="true" outlineLevel="0" collapsed="false">
      <c r="A156" s="17" t="s">
        <v>513</v>
      </c>
      <c r="B156" s="17" t="s">
        <v>261</v>
      </c>
      <c r="C156" s="17" t="s">
        <v>458</v>
      </c>
      <c r="D156" s="18" t="n">
        <v>23.08</v>
      </c>
      <c r="E156" s="17" t="s">
        <v>218</v>
      </c>
      <c r="F156" s="17" t="s">
        <v>238</v>
      </c>
      <c r="G156" s="17" t="s">
        <v>239</v>
      </c>
      <c r="H156" s="17" t="s">
        <v>240</v>
      </c>
      <c r="I156" s="17" t="s">
        <v>241</v>
      </c>
      <c r="J156" s="17"/>
      <c r="K156" s="17" t="n">
        <f aca="false">IF(OR(H156="Excluded-Duplicate",I156="DELETE",J156="DELETE"),0,1)</f>
        <v>1</v>
      </c>
    </row>
    <row r="157" customFormat="false" ht="31.5" hidden="false" customHeight="true" outlineLevel="0" collapsed="false">
      <c r="A157" s="17" t="s">
        <v>516</v>
      </c>
      <c r="B157" s="17" t="s">
        <v>268</v>
      </c>
      <c r="C157" s="17" t="s">
        <v>517</v>
      </c>
      <c r="D157" s="18" t="n">
        <v>639.68</v>
      </c>
      <c r="E157" s="17" t="s">
        <v>212</v>
      </c>
      <c r="F157" s="17" t="s">
        <v>238</v>
      </c>
      <c r="G157" s="17" t="s">
        <v>239</v>
      </c>
      <c r="H157" s="17" t="s">
        <v>240</v>
      </c>
      <c r="I157" s="17" t="s">
        <v>241</v>
      </c>
      <c r="J157" s="17"/>
      <c r="K157" s="17" t="n">
        <f aca="false">IF(OR(H157="Excluded-Duplicate",I157="DELETE",J157="DELETE"),0,1)</f>
        <v>1</v>
      </c>
    </row>
    <row r="158" customFormat="false" ht="31.5" hidden="false" customHeight="true" outlineLevel="0" collapsed="false">
      <c r="A158" s="17" t="s">
        <v>516</v>
      </c>
      <c r="B158" s="17" t="s">
        <v>278</v>
      </c>
      <c r="C158" s="17" t="s">
        <v>518</v>
      </c>
      <c r="D158" s="18" t="n">
        <f aca="false">7064-3186</f>
        <v>3878</v>
      </c>
      <c r="E158" s="17" t="s">
        <v>212</v>
      </c>
      <c r="F158" s="17" t="s">
        <v>280</v>
      </c>
      <c r="G158" s="17" t="s">
        <v>519</v>
      </c>
      <c r="H158" s="17" t="s">
        <v>257</v>
      </c>
      <c r="I158" s="17" t="s">
        <v>282</v>
      </c>
      <c r="J158" s="17"/>
      <c r="K158" s="17" t="n">
        <f aca="false">IF(OR(H158="Excluded-Duplicate",I158="DELETE",J158="DELETE"),0,1)</f>
        <v>1</v>
      </c>
    </row>
    <row r="159" customFormat="false" ht="31.5" hidden="false" customHeight="true" outlineLevel="0" collapsed="false">
      <c r="A159" s="17" t="s">
        <v>516</v>
      </c>
      <c r="B159" s="17" t="s">
        <v>487</v>
      </c>
      <c r="C159" s="17" t="s">
        <v>458</v>
      </c>
      <c r="D159" s="18" t="n">
        <v>31.07</v>
      </c>
      <c r="E159" s="17" t="s">
        <v>218</v>
      </c>
      <c r="F159" s="17" t="s">
        <v>238</v>
      </c>
      <c r="G159" s="17" t="s">
        <v>239</v>
      </c>
      <c r="H159" s="17" t="s">
        <v>240</v>
      </c>
      <c r="I159" s="17" t="s">
        <v>241</v>
      </c>
      <c r="J159" s="17"/>
      <c r="K159" s="17" t="n">
        <f aca="false">IF(OR(H159="Excluded-Duplicate",I159="DELETE",J159="DELETE"),0,1)</f>
        <v>1</v>
      </c>
    </row>
    <row r="160" customFormat="false" ht="31.5" hidden="false" customHeight="true" outlineLevel="0" collapsed="false">
      <c r="A160" s="17" t="s">
        <v>520</v>
      </c>
      <c r="B160" s="17" t="s">
        <v>521</v>
      </c>
      <c r="C160" s="17" t="s">
        <v>522</v>
      </c>
      <c r="D160" s="18" t="n">
        <v>4160.87</v>
      </c>
      <c r="E160" s="17" t="s">
        <v>212</v>
      </c>
      <c r="F160" s="17" t="s">
        <v>238</v>
      </c>
      <c r="G160" s="17" t="s">
        <v>239</v>
      </c>
      <c r="H160" s="17" t="s">
        <v>240</v>
      </c>
      <c r="I160" s="17" t="s">
        <v>241</v>
      </c>
      <c r="J160" s="17"/>
      <c r="K160" s="17" t="n">
        <f aca="false">IF(OR(H160="Excluded-Duplicate",I160="DELETE",J160="DELETE"),0,1)</f>
        <v>1</v>
      </c>
    </row>
    <row r="161" customFormat="false" ht="15.75" hidden="false" customHeight="true" outlineLevel="0" collapsed="false">
      <c r="A161" s="17" t="s">
        <v>520</v>
      </c>
      <c r="B161" s="17" t="s">
        <v>293</v>
      </c>
      <c r="C161" s="17" t="s">
        <v>523</v>
      </c>
      <c r="D161" s="18" t="n">
        <v>2438</v>
      </c>
      <c r="E161" s="17" t="s">
        <v>173</v>
      </c>
      <c r="F161" s="17" t="s">
        <v>255</v>
      </c>
      <c r="G161" s="17" t="s">
        <v>524</v>
      </c>
      <c r="H161" s="17" t="s">
        <v>257</v>
      </c>
      <c r="I161" s="17" t="s">
        <v>258</v>
      </c>
      <c r="J161" s="17"/>
      <c r="K161" s="17" t="n">
        <f aca="false">IF(OR(H161="Excluded-Duplicate",I161="DELETE",J161="DELETE"),0,1)</f>
        <v>1</v>
      </c>
    </row>
    <row r="162" customFormat="false" ht="31.5" hidden="false" customHeight="true" outlineLevel="0" collapsed="false">
      <c r="A162" s="17" t="s">
        <v>525</v>
      </c>
      <c r="B162" s="17" t="s">
        <v>526</v>
      </c>
      <c r="C162" s="17" t="s">
        <v>527</v>
      </c>
      <c r="D162" s="18" t="n">
        <v>315</v>
      </c>
      <c r="E162" s="17" t="s">
        <v>96</v>
      </c>
      <c r="F162" s="17" t="s">
        <v>238</v>
      </c>
      <c r="G162" s="17" t="s">
        <v>239</v>
      </c>
      <c r="H162" s="17" t="s">
        <v>240</v>
      </c>
      <c r="I162" s="17" t="s">
        <v>241</v>
      </c>
      <c r="J162" s="17"/>
      <c r="K162" s="17" t="n">
        <f aca="false">IF(OR(H162="Excluded-Duplicate",I162="DELETE",J162="DELETE"),0,1)</f>
        <v>1</v>
      </c>
    </row>
    <row r="163" customFormat="false" ht="31.5" hidden="false" customHeight="true" outlineLevel="0" collapsed="false">
      <c r="A163" s="17" t="s">
        <v>525</v>
      </c>
      <c r="B163" s="17" t="s">
        <v>253</v>
      </c>
      <c r="C163" s="17" t="s">
        <v>528</v>
      </c>
      <c r="D163" s="18" t="n">
        <v>64432</v>
      </c>
      <c r="E163" s="17" t="s">
        <v>118</v>
      </c>
      <c r="F163" s="17" t="s">
        <v>255</v>
      </c>
      <c r="G163" s="17" t="s">
        <v>529</v>
      </c>
      <c r="H163" s="17" t="s">
        <v>257</v>
      </c>
      <c r="I163" s="17" t="s">
        <v>258</v>
      </c>
      <c r="J163" s="17"/>
      <c r="K163" s="17" t="n">
        <f aca="false">IF(OR(H163="Excluded-Duplicate",I163="DELETE",J163="DELETE"),0,1)</f>
        <v>1</v>
      </c>
    </row>
    <row r="164" customFormat="false" ht="31.5" hidden="false" customHeight="true" outlineLevel="0" collapsed="false">
      <c r="A164" s="17" t="s">
        <v>530</v>
      </c>
      <c r="B164" s="17" t="s">
        <v>335</v>
      </c>
      <c r="C164" s="17" t="s">
        <v>531</v>
      </c>
      <c r="D164" s="18" t="n">
        <v>175</v>
      </c>
      <c r="E164" s="17" t="s">
        <v>79</v>
      </c>
      <c r="F164" s="17" t="s">
        <v>238</v>
      </c>
      <c r="G164" s="17" t="s">
        <v>239</v>
      </c>
      <c r="H164" s="17" t="s">
        <v>240</v>
      </c>
      <c r="I164" s="17" t="s">
        <v>241</v>
      </c>
      <c r="J164" s="17"/>
      <c r="K164" s="17" t="n">
        <f aca="false">IF(OR(H164="Excluded-Duplicate",I164="DELETE",J164="DELETE"),0,1)</f>
        <v>1</v>
      </c>
    </row>
    <row r="165" customFormat="false" ht="31.5" hidden="false" customHeight="true" outlineLevel="0" collapsed="false">
      <c r="A165" s="17" t="s">
        <v>530</v>
      </c>
      <c r="B165" s="17" t="s">
        <v>532</v>
      </c>
      <c r="C165" s="17" t="s">
        <v>533</v>
      </c>
      <c r="D165" s="18" t="n">
        <v>1525.46</v>
      </c>
      <c r="E165" s="17" t="s">
        <v>96</v>
      </c>
      <c r="F165" s="17" t="s">
        <v>238</v>
      </c>
      <c r="G165" s="17" t="s">
        <v>239</v>
      </c>
      <c r="H165" s="17" t="s">
        <v>240</v>
      </c>
      <c r="I165" s="17" t="s">
        <v>241</v>
      </c>
      <c r="J165" s="17"/>
      <c r="K165" s="17" t="n">
        <f aca="false">IF(OR(H165="Excluded-Duplicate",I165="DELETE",J165="DELETE"),0,1)</f>
        <v>1</v>
      </c>
    </row>
    <row r="166" customFormat="false" ht="45" hidden="false" customHeight="true" outlineLevel="0" collapsed="false">
      <c r="A166" s="26" t="s">
        <v>534</v>
      </c>
      <c r="B166" s="26" t="s">
        <v>445</v>
      </c>
      <c r="C166" s="26" t="s">
        <v>535</v>
      </c>
      <c r="D166" s="27" t="n">
        <v>4115</v>
      </c>
      <c r="E166" s="26" t="s">
        <v>63</v>
      </c>
      <c r="F166" s="26" t="s">
        <v>255</v>
      </c>
      <c r="G166" s="26" t="s">
        <v>536</v>
      </c>
      <c r="H166" s="26" t="s">
        <v>537</v>
      </c>
      <c r="I166" s="26" t="s">
        <v>258</v>
      </c>
      <c r="J166" s="26" t="s">
        <v>300</v>
      </c>
      <c r="K166" s="26" t="n">
        <f aca="false">IF(OR(H166="Excluded-Duplicate",I166="DELETE",J166="DELETE"),0,1)</f>
        <v>0</v>
      </c>
    </row>
    <row r="167" customFormat="false" ht="31.5" hidden="false" customHeight="true" outlineLevel="0" collapsed="false">
      <c r="A167" s="17" t="s">
        <v>538</v>
      </c>
      <c r="B167" s="17" t="s">
        <v>539</v>
      </c>
      <c r="C167" s="17" t="s">
        <v>540</v>
      </c>
      <c r="D167" s="18" t="n">
        <v>21</v>
      </c>
      <c r="E167" s="17" t="s">
        <v>212</v>
      </c>
      <c r="F167" s="17" t="s">
        <v>238</v>
      </c>
      <c r="G167" s="17" t="s">
        <v>239</v>
      </c>
      <c r="H167" s="17" t="s">
        <v>240</v>
      </c>
      <c r="I167" s="17" t="s">
        <v>241</v>
      </c>
      <c r="J167" s="17"/>
      <c r="K167" s="17" t="n">
        <f aca="false">IF(OR(H167="Excluded-Duplicate",I167="DELETE",J167="DELETE"),0,1)</f>
        <v>1</v>
      </c>
    </row>
    <row r="168" customFormat="false" ht="31.5" hidden="false" customHeight="true" outlineLevel="0" collapsed="false">
      <c r="A168" s="17" t="s">
        <v>541</v>
      </c>
      <c r="B168" s="17" t="s">
        <v>542</v>
      </c>
      <c r="C168" s="17" t="s">
        <v>543</v>
      </c>
      <c r="D168" s="18" t="n">
        <v>914.5</v>
      </c>
      <c r="E168" s="17" t="s">
        <v>76</v>
      </c>
      <c r="F168" s="17" t="s">
        <v>238</v>
      </c>
      <c r="G168" s="17" t="s">
        <v>239</v>
      </c>
      <c r="H168" s="17" t="s">
        <v>240</v>
      </c>
      <c r="I168" s="17" t="s">
        <v>241</v>
      </c>
      <c r="J168" s="17"/>
      <c r="K168" s="17" t="n">
        <f aca="false">IF(OR(H168="Excluded-Duplicate",I168="DELETE",J168="DELETE"),0,1)</f>
        <v>1</v>
      </c>
    </row>
    <row r="169" customFormat="false" ht="31.5" hidden="false" customHeight="true" outlineLevel="0" collapsed="false">
      <c r="A169" s="17" t="s">
        <v>544</v>
      </c>
      <c r="B169" s="17" t="s">
        <v>545</v>
      </c>
      <c r="C169" s="17" t="s">
        <v>546</v>
      </c>
      <c r="D169" s="18" t="n">
        <v>1135.3</v>
      </c>
      <c r="E169" s="17" t="s">
        <v>76</v>
      </c>
      <c r="F169" s="17" t="s">
        <v>238</v>
      </c>
      <c r="G169" s="17" t="s">
        <v>239</v>
      </c>
      <c r="H169" s="17" t="s">
        <v>240</v>
      </c>
      <c r="I169" s="17" t="s">
        <v>241</v>
      </c>
      <c r="J169" s="17"/>
      <c r="K169" s="17" t="n">
        <f aca="false">IF(OR(H169="Excluded-Duplicate",I169="DELETE",J169="DELETE"),0,1)</f>
        <v>1</v>
      </c>
    </row>
    <row r="170" customFormat="false" ht="31.5" hidden="false" customHeight="true" outlineLevel="0" collapsed="false">
      <c r="A170" s="17" t="s">
        <v>547</v>
      </c>
      <c r="B170" s="17" t="s">
        <v>328</v>
      </c>
      <c r="C170" s="17" t="s">
        <v>246</v>
      </c>
      <c r="D170" s="18" t="n">
        <v>132.24</v>
      </c>
      <c r="E170" s="17" t="s">
        <v>218</v>
      </c>
      <c r="F170" s="17" t="s">
        <v>238</v>
      </c>
      <c r="G170" s="17" t="s">
        <v>239</v>
      </c>
      <c r="H170" s="17" t="s">
        <v>240</v>
      </c>
      <c r="I170" s="17" t="s">
        <v>241</v>
      </c>
      <c r="J170" s="17"/>
      <c r="K170" s="17" t="n">
        <f aca="false">IF(OR(H170="Excluded-Duplicate",I170="DELETE",J170="DELETE"),0,1)</f>
        <v>1</v>
      </c>
    </row>
    <row r="171" customFormat="false" ht="15.75" hidden="false" customHeight="true" outlineLevel="0" collapsed="false">
      <c r="A171" s="17" t="s">
        <v>548</v>
      </c>
      <c r="B171" s="17" t="s">
        <v>359</v>
      </c>
      <c r="C171" s="17" t="s">
        <v>549</v>
      </c>
      <c r="D171" s="18" t="n">
        <v>8000</v>
      </c>
      <c r="E171" s="17" t="s">
        <v>66</v>
      </c>
      <c r="F171" s="17" t="s">
        <v>255</v>
      </c>
      <c r="G171" s="17" t="s">
        <v>550</v>
      </c>
      <c r="H171" s="17" t="s">
        <v>257</v>
      </c>
      <c r="I171" s="17" t="s">
        <v>258</v>
      </c>
      <c r="J171" s="17"/>
      <c r="K171" s="17" t="n">
        <f aca="false">IF(OR(H171="Excluded-Duplicate",I171="DELETE",J171="DELETE"),0,1)</f>
        <v>1</v>
      </c>
    </row>
    <row r="172" customFormat="false" ht="31.5" hidden="false" customHeight="true" outlineLevel="0" collapsed="false">
      <c r="A172" s="17" t="s">
        <v>548</v>
      </c>
      <c r="B172" s="17" t="s">
        <v>289</v>
      </c>
      <c r="C172" s="17" t="s">
        <v>551</v>
      </c>
      <c r="D172" s="18" t="n">
        <v>430.02</v>
      </c>
      <c r="E172" s="17" t="s">
        <v>212</v>
      </c>
      <c r="F172" s="17" t="s">
        <v>238</v>
      </c>
      <c r="G172" s="17" t="s">
        <v>239</v>
      </c>
      <c r="H172" s="17" t="s">
        <v>240</v>
      </c>
      <c r="I172" s="17" t="s">
        <v>241</v>
      </c>
      <c r="J172" s="17"/>
      <c r="K172" s="17" t="n">
        <f aca="false">IF(OR(H172="Excluded-Duplicate",I172="DELETE",J172="DELETE"),0,1)</f>
        <v>1</v>
      </c>
    </row>
    <row r="173" customFormat="false" ht="31.5" hidden="false" customHeight="true" outlineLevel="0" collapsed="false">
      <c r="A173" s="17" t="s">
        <v>548</v>
      </c>
      <c r="B173" s="17" t="s">
        <v>272</v>
      </c>
      <c r="C173" s="17" t="s">
        <v>552</v>
      </c>
      <c r="D173" s="18" t="n">
        <v>2500</v>
      </c>
      <c r="E173" s="17" t="s">
        <v>74</v>
      </c>
      <c r="F173" s="17" t="s">
        <v>255</v>
      </c>
      <c r="G173" s="17" t="s">
        <v>553</v>
      </c>
      <c r="H173" s="17" t="s">
        <v>257</v>
      </c>
      <c r="I173" s="17" t="s">
        <v>258</v>
      </c>
      <c r="J173" s="17"/>
      <c r="K173" s="17" t="n">
        <f aca="false">IF(OR(H173="Excluded-Duplicate",I173="DELETE",J173="DELETE"),0,1)</f>
        <v>1</v>
      </c>
    </row>
    <row r="174" customFormat="false" ht="31.5" hidden="false" customHeight="true" outlineLevel="0" collapsed="false">
      <c r="A174" s="17" t="s">
        <v>554</v>
      </c>
      <c r="B174" s="17" t="s">
        <v>287</v>
      </c>
      <c r="C174" s="17" t="s">
        <v>555</v>
      </c>
      <c r="D174" s="18" t="n">
        <v>525.08</v>
      </c>
      <c r="E174" s="17" t="s">
        <v>212</v>
      </c>
      <c r="F174" s="17" t="s">
        <v>238</v>
      </c>
      <c r="G174" s="17" t="s">
        <v>239</v>
      </c>
      <c r="H174" s="17" t="s">
        <v>240</v>
      </c>
      <c r="I174" s="17" t="s">
        <v>241</v>
      </c>
      <c r="J174" s="17"/>
      <c r="K174" s="17" t="n">
        <f aca="false">IF(OR(H174="Excluded-Duplicate",I174="DELETE",J174="DELETE"),0,1)</f>
        <v>1</v>
      </c>
    </row>
    <row r="175" customFormat="false" ht="31.5" hidden="false" customHeight="true" outlineLevel="0" collapsed="false">
      <c r="A175" s="17" t="s">
        <v>554</v>
      </c>
      <c r="B175" s="17" t="s">
        <v>556</v>
      </c>
      <c r="C175" s="17" t="s">
        <v>557</v>
      </c>
      <c r="D175" s="18" t="n">
        <v>23.07</v>
      </c>
      <c r="E175" s="17" t="s">
        <v>218</v>
      </c>
      <c r="F175" s="17" t="s">
        <v>238</v>
      </c>
      <c r="G175" s="17" t="s">
        <v>239</v>
      </c>
      <c r="H175" s="17" t="s">
        <v>240</v>
      </c>
      <c r="I175" s="17" t="s">
        <v>241</v>
      </c>
      <c r="J175" s="17"/>
      <c r="K175" s="17" t="n">
        <f aca="false">IF(OR(H175="Excluded-Duplicate",I175="DELETE",J175="DELETE"),0,1)</f>
        <v>1</v>
      </c>
    </row>
    <row r="176" customFormat="false" ht="31.5" hidden="false" customHeight="true" outlineLevel="0" collapsed="false">
      <c r="A176" s="17" t="s">
        <v>554</v>
      </c>
      <c r="B176" s="17" t="s">
        <v>338</v>
      </c>
      <c r="C176" s="17" t="s">
        <v>558</v>
      </c>
      <c r="D176" s="18" t="n">
        <v>154.38</v>
      </c>
      <c r="E176" s="17" t="s">
        <v>218</v>
      </c>
      <c r="F176" s="17" t="s">
        <v>238</v>
      </c>
      <c r="G176" s="17" t="s">
        <v>239</v>
      </c>
      <c r="H176" s="17" t="s">
        <v>240</v>
      </c>
      <c r="I176" s="17" t="s">
        <v>241</v>
      </c>
      <c r="J176" s="17"/>
      <c r="K176" s="17" t="n">
        <f aca="false">IF(OR(H176="Excluded-Duplicate",I176="DELETE",J176="DELETE"),0,1)</f>
        <v>1</v>
      </c>
    </row>
    <row r="177" customFormat="false" ht="31.5" hidden="false" customHeight="true" outlineLevel="0" collapsed="false">
      <c r="A177" s="17" t="s">
        <v>554</v>
      </c>
      <c r="B177" s="17" t="s">
        <v>261</v>
      </c>
      <c r="C177" s="17" t="s">
        <v>559</v>
      </c>
      <c r="D177" s="18" t="n">
        <v>146.8</v>
      </c>
      <c r="E177" s="17" t="s">
        <v>190</v>
      </c>
      <c r="F177" s="17" t="s">
        <v>238</v>
      </c>
      <c r="G177" s="17" t="s">
        <v>239</v>
      </c>
      <c r="H177" s="17" t="s">
        <v>240</v>
      </c>
      <c r="I177" s="17" t="s">
        <v>241</v>
      </c>
      <c r="J177" s="17"/>
      <c r="K177" s="17" t="n">
        <f aca="false">IF(OR(H177="Excluded-Duplicate",I177="DELETE",J177="DELETE"),0,1)</f>
        <v>1</v>
      </c>
    </row>
    <row r="178" customFormat="false" ht="30" hidden="false" customHeight="true" outlineLevel="0" collapsed="false">
      <c r="A178" s="26" t="s">
        <v>554</v>
      </c>
      <c r="B178" s="26" t="s">
        <v>560</v>
      </c>
      <c r="C178" s="26" t="s">
        <v>561</v>
      </c>
      <c r="D178" s="27" t="n">
        <v>169.9</v>
      </c>
      <c r="E178" s="26" t="s">
        <v>298</v>
      </c>
      <c r="F178" s="26" t="s">
        <v>238</v>
      </c>
      <c r="G178" s="26" t="s">
        <v>239</v>
      </c>
      <c r="H178" s="26" t="s">
        <v>257</v>
      </c>
      <c r="I178" s="26" t="s">
        <v>300</v>
      </c>
      <c r="J178" s="26"/>
      <c r="K178" s="26" t="n">
        <f aca="false">IF(OR(H178="Excluded-Duplicate",I178="DELETE",J178="DELETE"),0,1)</f>
        <v>0</v>
      </c>
    </row>
    <row r="179" customFormat="false" ht="31.5" hidden="false" customHeight="true" outlineLevel="0" collapsed="false">
      <c r="A179" s="17" t="s">
        <v>562</v>
      </c>
      <c r="B179" s="17" t="s">
        <v>328</v>
      </c>
      <c r="C179" s="17" t="s">
        <v>246</v>
      </c>
      <c r="D179" s="18" t="n">
        <v>125.9</v>
      </c>
      <c r="E179" s="17" t="s">
        <v>218</v>
      </c>
      <c r="F179" s="17" t="s">
        <v>238</v>
      </c>
      <c r="G179" s="17" t="s">
        <v>239</v>
      </c>
      <c r="H179" s="17" t="s">
        <v>240</v>
      </c>
      <c r="I179" s="17" t="s">
        <v>241</v>
      </c>
      <c r="J179" s="17"/>
      <c r="K179" s="17" t="n">
        <f aca="false">IF(OR(H179="Excluded-Duplicate",I179="DELETE",J179="DELETE"),0,1)</f>
        <v>1</v>
      </c>
    </row>
    <row r="180" customFormat="false" ht="31.5" hidden="false" customHeight="true" outlineLevel="0" collapsed="false">
      <c r="A180" s="17" t="s">
        <v>563</v>
      </c>
      <c r="B180" s="17" t="s">
        <v>325</v>
      </c>
      <c r="C180" s="17" t="s">
        <v>326</v>
      </c>
      <c r="D180" s="18" t="n">
        <v>45.41</v>
      </c>
      <c r="E180" s="17" t="s">
        <v>212</v>
      </c>
      <c r="F180" s="17" t="s">
        <v>238</v>
      </c>
      <c r="G180" s="17" t="s">
        <v>239</v>
      </c>
      <c r="H180" s="17" t="s">
        <v>240</v>
      </c>
      <c r="I180" s="17" t="s">
        <v>241</v>
      </c>
      <c r="J180" s="17"/>
      <c r="K180" s="17" t="n">
        <f aca="false">IF(OR(H180="Excluded-Duplicate",I180="DELETE",J180="DELETE"),0,1)</f>
        <v>1</v>
      </c>
    </row>
    <row r="181" customFormat="false" ht="31.5" hidden="false" customHeight="true" outlineLevel="0" collapsed="false">
      <c r="A181" s="17" t="s">
        <v>563</v>
      </c>
      <c r="B181" s="17" t="s">
        <v>564</v>
      </c>
      <c r="C181" s="17" t="s">
        <v>565</v>
      </c>
      <c r="D181" s="18" t="n">
        <v>178.61</v>
      </c>
      <c r="E181" s="17" t="s">
        <v>218</v>
      </c>
      <c r="F181" s="17" t="s">
        <v>238</v>
      </c>
      <c r="G181" s="17" t="s">
        <v>239</v>
      </c>
      <c r="H181" s="17" t="s">
        <v>240</v>
      </c>
      <c r="I181" s="17" t="s">
        <v>241</v>
      </c>
      <c r="J181" s="17"/>
      <c r="K181" s="17" t="n">
        <f aca="false">IF(OR(H181="Excluded-Duplicate",I181="DELETE",J181="DELETE"),0,1)</f>
        <v>1</v>
      </c>
    </row>
    <row r="182" customFormat="false" ht="31.5" hidden="false" customHeight="true" outlineLevel="0" collapsed="false">
      <c r="A182" s="17" t="s">
        <v>563</v>
      </c>
      <c r="B182" s="17" t="s">
        <v>566</v>
      </c>
      <c r="C182" s="17" t="s">
        <v>567</v>
      </c>
      <c r="D182" s="18" t="n">
        <v>87.5</v>
      </c>
      <c r="E182" s="17" t="s">
        <v>144</v>
      </c>
      <c r="F182" s="17" t="s">
        <v>238</v>
      </c>
      <c r="G182" s="17" t="s">
        <v>239</v>
      </c>
      <c r="H182" s="17" t="s">
        <v>257</v>
      </c>
      <c r="I182" s="17" t="s">
        <v>316</v>
      </c>
      <c r="J182" s="17"/>
      <c r="K182" s="17" t="n">
        <f aca="false">IF(OR(H182="Excluded-Duplicate",I182="DELETE",J182="DELETE"),0,1)</f>
        <v>1</v>
      </c>
    </row>
    <row r="183" customFormat="false" ht="31.5" hidden="false" customHeight="true" outlineLevel="0" collapsed="false">
      <c r="A183" s="17" t="s">
        <v>563</v>
      </c>
      <c r="B183" s="17" t="s">
        <v>568</v>
      </c>
      <c r="C183" s="17" t="s">
        <v>567</v>
      </c>
      <c r="D183" s="18" t="n">
        <v>209.81</v>
      </c>
      <c r="E183" s="17" t="s">
        <v>144</v>
      </c>
      <c r="F183" s="17" t="s">
        <v>238</v>
      </c>
      <c r="G183" s="17" t="s">
        <v>239</v>
      </c>
      <c r="H183" s="17" t="s">
        <v>257</v>
      </c>
      <c r="I183" s="17" t="s">
        <v>316</v>
      </c>
      <c r="J183" s="17"/>
      <c r="K183" s="17" t="n">
        <f aca="false">IF(OR(H183="Excluded-Duplicate",I183="DELETE",J183="DELETE"),0,1)</f>
        <v>1</v>
      </c>
    </row>
    <row r="184" customFormat="false" ht="31.5" hidden="false" customHeight="true" outlineLevel="0" collapsed="false">
      <c r="A184" s="17" t="s">
        <v>563</v>
      </c>
      <c r="B184" s="17" t="s">
        <v>568</v>
      </c>
      <c r="C184" s="17" t="s">
        <v>569</v>
      </c>
      <c r="D184" s="18" t="n">
        <v>63.6</v>
      </c>
      <c r="E184" s="17" t="s">
        <v>144</v>
      </c>
      <c r="F184" s="17" t="s">
        <v>238</v>
      </c>
      <c r="G184" s="17" t="s">
        <v>239</v>
      </c>
      <c r="H184" s="17" t="s">
        <v>257</v>
      </c>
      <c r="I184" s="17" t="s">
        <v>316</v>
      </c>
      <c r="J184" s="17"/>
      <c r="K184" s="17" t="n">
        <f aca="false">IF(OR(H184="Excluded-Duplicate",I184="DELETE",J184="DELETE"),0,1)</f>
        <v>1</v>
      </c>
    </row>
    <row r="185" customFormat="false" ht="31.5" hidden="false" customHeight="true" outlineLevel="0" collapsed="false">
      <c r="A185" s="17" t="s">
        <v>570</v>
      </c>
      <c r="B185" s="17" t="s">
        <v>571</v>
      </c>
      <c r="C185" s="17" t="s">
        <v>572</v>
      </c>
      <c r="D185" s="18" t="n">
        <v>80.53</v>
      </c>
      <c r="E185" s="17" t="s">
        <v>63</v>
      </c>
      <c r="F185" s="17" t="s">
        <v>238</v>
      </c>
      <c r="G185" s="17" t="s">
        <v>239</v>
      </c>
      <c r="H185" s="17" t="s">
        <v>257</v>
      </c>
      <c r="I185" s="17" t="s">
        <v>316</v>
      </c>
      <c r="J185" s="17"/>
      <c r="K185" s="17" t="n">
        <f aca="false">IF(OR(H185="Excluded-Duplicate",I185="DELETE",J185="DELETE"),0,1)</f>
        <v>1</v>
      </c>
    </row>
    <row r="186" customFormat="false" ht="31.5" hidden="false" customHeight="true" outlineLevel="0" collapsed="false">
      <c r="A186" s="17" t="s">
        <v>570</v>
      </c>
      <c r="B186" s="17" t="s">
        <v>284</v>
      </c>
      <c r="C186" s="17" t="s">
        <v>573</v>
      </c>
      <c r="D186" s="18" t="n">
        <v>1950</v>
      </c>
      <c r="E186" s="17" t="s">
        <v>74</v>
      </c>
      <c r="F186" s="17" t="s">
        <v>255</v>
      </c>
      <c r="G186" s="17" t="s">
        <v>574</v>
      </c>
      <c r="H186" s="17" t="s">
        <v>257</v>
      </c>
      <c r="I186" s="17" t="s">
        <v>258</v>
      </c>
      <c r="J186" s="17"/>
      <c r="K186" s="17" t="n">
        <f aca="false">IF(OR(H186="Excluded-Duplicate",I186="DELETE",J186="DELETE"),0,1)</f>
        <v>1</v>
      </c>
    </row>
    <row r="187" customFormat="false" ht="31.5" hidden="false" customHeight="true" outlineLevel="0" collapsed="false">
      <c r="A187" s="17" t="s">
        <v>570</v>
      </c>
      <c r="B187" s="17" t="s">
        <v>311</v>
      </c>
      <c r="C187" s="17" t="s">
        <v>575</v>
      </c>
      <c r="D187" s="18" t="n">
        <v>44.47</v>
      </c>
      <c r="E187" s="17" t="s">
        <v>180</v>
      </c>
      <c r="F187" s="17" t="s">
        <v>238</v>
      </c>
      <c r="G187" s="17" t="s">
        <v>239</v>
      </c>
      <c r="H187" s="17" t="s">
        <v>240</v>
      </c>
      <c r="I187" s="17" t="s">
        <v>313</v>
      </c>
      <c r="J187" s="17"/>
      <c r="K187" s="17" t="n">
        <f aca="false">IF(OR(H187="Excluded-Duplicate",I187="DELETE",J187="DELETE"),0,1)</f>
        <v>1</v>
      </c>
    </row>
    <row r="188" customFormat="false" ht="31.5" hidden="false" customHeight="true" outlineLevel="0" collapsed="false">
      <c r="A188" s="17" t="s">
        <v>576</v>
      </c>
      <c r="B188" s="17" t="s">
        <v>325</v>
      </c>
      <c r="C188" s="17" t="s">
        <v>577</v>
      </c>
      <c r="D188" s="18" t="n">
        <v>58.78</v>
      </c>
      <c r="E188" s="17" t="s">
        <v>212</v>
      </c>
      <c r="F188" s="17" t="s">
        <v>238</v>
      </c>
      <c r="G188" s="17" t="s">
        <v>239</v>
      </c>
      <c r="H188" s="17" t="s">
        <v>240</v>
      </c>
      <c r="I188" s="17" t="s">
        <v>241</v>
      </c>
      <c r="J188" s="17"/>
      <c r="K188" s="17" t="n">
        <f aca="false">IF(OR(H188="Excluded-Duplicate",I188="DELETE",J188="DELETE"),0,1)</f>
        <v>1</v>
      </c>
    </row>
    <row r="189" customFormat="false" ht="31.5" hidden="false" customHeight="true" outlineLevel="0" collapsed="false">
      <c r="A189" s="17" t="s">
        <v>576</v>
      </c>
      <c r="B189" s="17" t="s">
        <v>338</v>
      </c>
      <c r="C189" s="17" t="s">
        <v>578</v>
      </c>
      <c r="D189" s="18" t="n">
        <v>196.78</v>
      </c>
      <c r="E189" s="17" t="s">
        <v>218</v>
      </c>
      <c r="F189" s="17" t="s">
        <v>238</v>
      </c>
      <c r="G189" s="17" t="s">
        <v>239</v>
      </c>
      <c r="H189" s="17" t="s">
        <v>240</v>
      </c>
      <c r="I189" s="17" t="s">
        <v>241</v>
      </c>
      <c r="J189" s="17"/>
      <c r="K189" s="17" t="n">
        <f aca="false">IF(OR(H189="Excluded-Duplicate",I189="DELETE",J189="DELETE"),0,1)</f>
        <v>1</v>
      </c>
    </row>
    <row r="190" customFormat="false" ht="31.5" hidden="false" customHeight="true" outlineLevel="0" collapsed="false">
      <c r="A190" s="17" t="s">
        <v>579</v>
      </c>
      <c r="B190" s="17" t="s">
        <v>236</v>
      </c>
      <c r="C190" s="17" t="s">
        <v>580</v>
      </c>
      <c r="D190" s="18" t="n">
        <v>558.4</v>
      </c>
      <c r="E190" s="17" t="s">
        <v>212</v>
      </c>
      <c r="F190" s="17" t="s">
        <v>238</v>
      </c>
      <c r="G190" s="17" t="s">
        <v>239</v>
      </c>
      <c r="H190" s="17" t="s">
        <v>240</v>
      </c>
      <c r="I190" s="17" t="s">
        <v>241</v>
      </c>
      <c r="J190" s="17"/>
      <c r="K190" s="17" t="n">
        <f aca="false">IF(OR(H190="Excluded-Duplicate",I190="DELETE",J190="DELETE"),0,1)</f>
        <v>1</v>
      </c>
    </row>
    <row r="191" customFormat="false" ht="31.5" hidden="false" customHeight="true" outlineLevel="0" collapsed="false">
      <c r="A191" s="17" t="s">
        <v>579</v>
      </c>
      <c r="B191" s="17" t="s">
        <v>487</v>
      </c>
      <c r="C191" s="17" t="s">
        <v>246</v>
      </c>
      <c r="D191" s="18" t="n">
        <v>31.07</v>
      </c>
      <c r="E191" s="17" t="s">
        <v>218</v>
      </c>
      <c r="F191" s="17" t="s">
        <v>238</v>
      </c>
      <c r="G191" s="17" t="s">
        <v>239</v>
      </c>
      <c r="H191" s="17" t="s">
        <v>240</v>
      </c>
      <c r="I191" s="17" t="s">
        <v>241</v>
      </c>
      <c r="J191" s="17"/>
      <c r="K191" s="17" t="n">
        <f aca="false">IF(OR(H191="Excluded-Duplicate",I191="DELETE",J191="DELETE"),0,1)</f>
        <v>1</v>
      </c>
    </row>
    <row r="192" customFormat="false" ht="31.5" hidden="false" customHeight="true" outlineLevel="0" collapsed="false">
      <c r="A192" s="17" t="s">
        <v>579</v>
      </c>
      <c r="B192" s="17" t="s">
        <v>581</v>
      </c>
      <c r="C192" s="17" t="s">
        <v>458</v>
      </c>
      <c r="D192" s="18" t="n">
        <v>15.87</v>
      </c>
      <c r="E192" s="17" t="s">
        <v>218</v>
      </c>
      <c r="F192" s="17" t="s">
        <v>238</v>
      </c>
      <c r="G192" s="17" t="s">
        <v>239</v>
      </c>
      <c r="H192" s="17" t="s">
        <v>240</v>
      </c>
      <c r="I192" s="17" t="s">
        <v>241</v>
      </c>
      <c r="J192" s="17"/>
      <c r="K192" s="17" t="n">
        <f aca="false">IF(OR(H192="Excluded-Duplicate",I192="DELETE",J192="DELETE"),0,1)</f>
        <v>1</v>
      </c>
    </row>
    <row r="193" customFormat="false" ht="31.5" hidden="false" customHeight="true" outlineLevel="0" collapsed="false">
      <c r="A193" s="17" t="s">
        <v>579</v>
      </c>
      <c r="B193" s="17" t="s">
        <v>462</v>
      </c>
      <c r="C193" s="17" t="s">
        <v>567</v>
      </c>
      <c r="D193" s="18" t="n">
        <v>692.59</v>
      </c>
      <c r="E193" s="17" t="s">
        <v>144</v>
      </c>
      <c r="F193" s="17" t="s">
        <v>238</v>
      </c>
      <c r="G193" s="17" t="s">
        <v>239</v>
      </c>
      <c r="H193" s="17" t="s">
        <v>257</v>
      </c>
      <c r="I193" s="17" t="s">
        <v>316</v>
      </c>
      <c r="J193" s="17"/>
      <c r="K193" s="17" t="n">
        <f aca="false">IF(OR(H193="Excluded-Duplicate",I193="DELETE",J193="DELETE"),0,1)</f>
        <v>1</v>
      </c>
    </row>
    <row r="194" customFormat="false" ht="31.5" hidden="false" customHeight="true" outlineLevel="0" collapsed="false">
      <c r="A194" s="17" t="s">
        <v>582</v>
      </c>
      <c r="B194" s="17" t="s">
        <v>268</v>
      </c>
      <c r="C194" s="17" t="s">
        <v>517</v>
      </c>
      <c r="D194" s="18" t="n">
        <v>807.04</v>
      </c>
      <c r="E194" s="17" t="s">
        <v>212</v>
      </c>
      <c r="F194" s="17" t="s">
        <v>238</v>
      </c>
      <c r="G194" s="17" t="s">
        <v>239</v>
      </c>
      <c r="H194" s="17" t="s">
        <v>240</v>
      </c>
      <c r="I194" s="17" t="s">
        <v>241</v>
      </c>
      <c r="J194" s="17"/>
      <c r="K194" s="17" t="n">
        <f aca="false">IF(OR(H194="Excluded-Duplicate",I194="DELETE",J194="DELETE"),0,1)</f>
        <v>1</v>
      </c>
    </row>
    <row r="195" customFormat="false" ht="31.5" hidden="false" customHeight="true" outlineLevel="0" collapsed="false">
      <c r="A195" s="17" t="s">
        <v>583</v>
      </c>
      <c r="B195" s="17" t="s">
        <v>353</v>
      </c>
      <c r="C195" s="17" t="s">
        <v>246</v>
      </c>
      <c r="D195" s="18" t="n">
        <v>279.57</v>
      </c>
      <c r="E195" s="17" t="s">
        <v>212</v>
      </c>
      <c r="F195" s="17" t="s">
        <v>238</v>
      </c>
      <c r="G195" s="17" t="s">
        <v>239</v>
      </c>
      <c r="H195" s="17" t="s">
        <v>240</v>
      </c>
      <c r="I195" s="17" t="s">
        <v>241</v>
      </c>
      <c r="J195" s="17"/>
      <c r="K195" s="17" t="n">
        <f aca="false">IF(OR(H195="Excluded-Duplicate",I195="DELETE",J195="DELETE"),0,1)</f>
        <v>1</v>
      </c>
    </row>
    <row r="196" customFormat="false" ht="31.5" hidden="false" customHeight="true" outlineLevel="0" collapsed="false">
      <c r="A196" s="17" t="s">
        <v>584</v>
      </c>
      <c r="B196" s="17" t="s">
        <v>440</v>
      </c>
      <c r="C196" s="17" t="s">
        <v>585</v>
      </c>
      <c r="D196" s="18" t="n">
        <v>196.42</v>
      </c>
      <c r="E196" s="17" t="s">
        <v>63</v>
      </c>
      <c r="F196" s="17" t="s">
        <v>238</v>
      </c>
      <c r="G196" s="17" t="s">
        <v>239</v>
      </c>
      <c r="H196" s="17" t="s">
        <v>257</v>
      </c>
      <c r="I196" s="17" t="s">
        <v>316</v>
      </c>
      <c r="J196" s="17"/>
      <c r="K196" s="17" t="n">
        <f aca="false">IF(OR(H196="Excluded-Duplicate",I196="DELETE",J196="DELETE"),0,1)</f>
        <v>1</v>
      </c>
    </row>
    <row r="197" customFormat="false" ht="31.5" hidden="false" customHeight="true" outlineLevel="0" collapsed="false">
      <c r="A197" s="17" t="s">
        <v>584</v>
      </c>
      <c r="B197" s="17" t="s">
        <v>586</v>
      </c>
      <c r="C197" s="17" t="s">
        <v>587</v>
      </c>
      <c r="D197" s="18" t="n">
        <v>1075</v>
      </c>
      <c r="E197" s="17" t="s">
        <v>207</v>
      </c>
      <c r="F197" s="17" t="s">
        <v>238</v>
      </c>
      <c r="G197" s="17" t="s">
        <v>239</v>
      </c>
      <c r="H197" s="17" t="s">
        <v>240</v>
      </c>
      <c r="I197" s="17" t="s">
        <v>313</v>
      </c>
      <c r="J197" s="17"/>
      <c r="K197" s="17" t="n">
        <f aca="false">IF(OR(H197="Excluded-Duplicate",I197="DELETE",J197="DELETE"),0,1)</f>
        <v>1</v>
      </c>
    </row>
    <row r="198" customFormat="false" ht="31.5" hidden="false" customHeight="true" outlineLevel="0" collapsed="false">
      <c r="A198" s="17" t="s">
        <v>584</v>
      </c>
      <c r="B198" s="17" t="s">
        <v>236</v>
      </c>
      <c r="C198" s="17" t="s">
        <v>588</v>
      </c>
      <c r="D198" s="18" t="n">
        <v>779.4</v>
      </c>
      <c r="E198" s="17" t="s">
        <v>212</v>
      </c>
      <c r="F198" s="17" t="s">
        <v>238</v>
      </c>
      <c r="G198" s="17" t="s">
        <v>239</v>
      </c>
      <c r="H198" s="17" t="s">
        <v>240</v>
      </c>
      <c r="I198" s="17" t="s">
        <v>241</v>
      </c>
      <c r="J198" s="17"/>
      <c r="K198" s="17" t="n">
        <f aca="false">IF(OR(H198="Excluded-Duplicate",I198="DELETE",J198="DELETE"),0,1)</f>
        <v>1</v>
      </c>
    </row>
    <row r="199" customFormat="false" ht="31.5" hidden="false" customHeight="true" outlineLevel="0" collapsed="false">
      <c r="A199" s="17" t="s">
        <v>584</v>
      </c>
      <c r="B199" s="17" t="s">
        <v>335</v>
      </c>
      <c r="C199" s="17" t="s">
        <v>589</v>
      </c>
      <c r="D199" s="18" t="n">
        <v>470.8</v>
      </c>
      <c r="E199" s="17" t="s">
        <v>79</v>
      </c>
      <c r="F199" s="17" t="s">
        <v>238</v>
      </c>
      <c r="G199" s="17" t="s">
        <v>239</v>
      </c>
      <c r="H199" s="17" t="s">
        <v>240</v>
      </c>
      <c r="I199" s="17" t="s">
        <v>241</v>
      </c>
      <c r="J199" s="17"/>
      <c r="K199" s="17" t="n">
        <f aca="false">IF(OR(H199="Excluded-Duplicate",I199="DELETE",J199="DELETE"),0,1)</f>
        <v>1</v>
      </c>
    </row>
    <row r="200" customFormat="false" ht="31.5" hidden="false" customHeight="true" outlineLevel="0" collapsed="false">
      <c r="A200" s="17" t="s">
        <v>584</v>
      </c>
      <c r="B200" s="17" t="s">
        <v>590</v>
      </c>
      <c r="C200" s="17" t="s">
        <v>591</v>
      </c>
      <c r="D200" s="18" t="n">
        <v>612.85</v>
      </c>
      <c r="E200" s="17" t="s">
        <v>173</v>
      </c>
      <c r="F200" s="17" t="s">
        <v>238</v>
      </c>
      <c r="G200" s="17" t="s">
        <v>239</v>
      </c>
      <c r="H200" s="17" t="s">
        <v>240</v>
      </c>
      <c r="I200" s="17" t="s">
        <v>241</v>
      </c>
      <c r="J200" s="17"/>
      <c r="K200" s="17" t="n">
        <f aca="false">IF(OR(H200="Excluded-Duplicate",I200="DELETE",J200="DELETE"),0,1)</f>
        <v>1</v>
      </c>
    </row>
    <row r="201" customFormat="false" ht="31.5" hidden="false" customHeight="true" outlineLevel="0" collapsed="false">
      <c r="A201" s="17" t="s">
        <v>592</v>
      </c>
      <c r="B201" s="17" t="s">
        <v>545</v>
      </c>
      <c r="C201" s="17" t="s">
        <v>593</v>
      </c>
      <c r="D201" s="18" t="n">
        <v>923.2</v>
      </c>
      <c r="E201" s="17" t="s">
        <v>76</v>
      </c>
      <c r="F201" s="17" t="s">
        <v>238</v>
      </c>
      <c r="G201" s="17" t="s">
        <v>239</v>
      </c>
      <c r="H201" s="17" t="s">
        <v>240</v>
      </c>
      <c r="I201" s="17" t="s">
        <v>241</v>
      </c>
      <c r="J201" s="17"/>
      <c r="K201" s="17" t="n">
        <f aca="false">IF(OR(H201="Excluded-Duplicate",I201="DELETE",J201="DELETE"),0,1)</f>
        <v>1</v>
      </c>
    </row>
    <row r="202" customFormat="false" ht="31.5" hidden="false" customHeight="true" outlineLevel="0" collapsed="false">
      <c r="A202" s="17" t="s">
        <v>592</v>
      </c>
      <c r="B202" s="17" t="s">
        <v>545</v>
      </c>
      <c r="C202" s="17" t="s">
        <v>594</v>
      </c>
      <c r="D202" s="18" t="n">
        <v>980.1</v>
      </c>
      <c r="E202" s="17" t="s">
        <v>76</v>
      </c>
      <c r="F202" s="17" t="s">
        <v>238</v>
      </c>
      <c r="G202" s="17" t="s">
        <v>239</v>
      </c>
      <c r="H202" s="17" t="s">
        <v>240</v>
      </c>
      <c r="I202" s="17" t="s">
        <v>241</v>
      </c>
      <c r="J202" s="17"/>
      <c r="K202" s="17" t="n">
        <f aca="false">IF(OR(H202="Excluded-Duplicate",I202="DELETE",J202="DELETE"),0,1)</f>
        <v>1</v>
      </c>
    </row>
    <row r="203" customFormat="false" ht="31.5" hidden="false" customHeight="true" outlineLevel="0" collapsed="false">
      <c r="A203" s="17" t="s">
        <v>595</v>
      </c>
      <c r="B203" s="17" t="s">
        <v>278</v>
      </c>
      <c r="C203" s="17" t="s">
        <v>596</v>
      </c>
      <c r="D203" s="18" t="n">
        <v>7806.32</v>
      </c>
      <c r="E203" s="17" t="s">
        <v>212</v>
      </c>
      <c r="F203" s="17" t="s">
        <v>280</v>
      </c>
      <c r="G203" s="17" t="s">
        <v>597</v>
      </c>
      <c r="H203" s="17" t="s">
        <v>257</v>
      </c>
      <c r="I203" s="17" t="s">
        <v>282</v>
      </c>
      <c r="J203" s="17"/>
      <c r="K203" s="17" t="n">
        <f aca="false">IF(OR(H203="Excluded-Duplicate",I203="DELETE",J203="DELETE"),0,1)</f>
        <v>1</v>
      </c>
    </row>
    <row r="204" customFormat="false" ht="31.5" hidden="false" customHeight="true" outlineLevel="0" collapsed="false">
      <c r="A204" s="17" t="s">
        <v>595</v>
      </c>
      <c r="B204" s="17" t="s">
        <v>278</v>
      </c>
      <c r="C204" s="17" t="s">
        <v>598</v>
      </c>
      <c r="D204" s="18" t="n">
        <v>3464.9</v>
      </c>
      <c r="E204" s="17" t="s">
        <v>147</v>
      </c>
      <c r="F204" s="17" t="s">
        <v>280</v>
      </c>
      <c r="G204" s="17" t="s">
        <v>597</v>
      </c>
      <c r="H204" s="17" t="s">
        <v>257</v>
      </c>
      <c r="I204" s="17" t="s">
        <v>282</v>
      </c>
      <c r="J204" s="17"/>
      <c r="K204" s="17" t="n">
        <f aca="false">IF(OR(H204="Excluded-Duplicate",I204="DELETE",J204="DELETE"),0,1)</f>
        <v>1</v>
      </c>
    </row>
    <row r="205" customFormat="false" ht="31.5" hidden="false" customHeight="true" outlineLevel="0" collapsed="false">
      <c r="A205" s="17" t="s">
        <v>595</v>
      </c>
      <c r="B205" s="17" t="s">
        <v>278</v>
      </c>
      <c r="C205" s="17" t="s">
        <v>599</v>
      </c>
      <c r="D205" s="18" t="n">
        <v>2636</v>
      </c>
      <c r="E205" s="17" t="s">
        <v>173</v>
      </c>
      <c r="F205" s="17" t="s">
        <v>280</v>
      </c>
      <c r="G205" s="17" t="s">
        <v>597</v>
      </c>
      <c r="H205" s="17" t="s">
        <v>257</v>
      </c>
      <c r="I205" s="17" t="s">
        <v>282</v>
      </c>
      <c r="J205" s="17"/>
      <c r="K205" s="17" t="n">
        <f aca="false">IF(OR(H205="Excluded-Duplicate",I205="DELETE",J205="DELETE"),0,1)</f>
        <v>1</v>
      </c>
    </row>
    <row r="206" customFormat="false" ht="30" hidden="false" customHeight="true" outlineLevel="0" collapsed="false">
      <c r="A206" s="26" t="s">
        <v>595</v>
      </c>
      <c r="B206" s="26" t="s">
        <v>600</v>
      </c>
      <c r="C206" s="26" t="s">
        <v>601</v>
      </c>
      <c r="D206" s="27" t="n">
        <v>178.62</v>
      </c>
      <c r="E206" s="26" t="s">
        <v>298</v>
      </c>
      <c r="F206" s="26" t="s">
        <v>238</v>
      </c>
      <c r="G206" s="26" t="s">
        <v>239</v>
      </c>
      <c r="H206" s="26" t="s">
        <v>257</v>
      </c>
      <c r="I206" s="26" t="s">
        <v>300</v>
      </c>
      <c r="J206" s="26"/>
      <c r="K206" s="26" t="n">
        <f aca="false">IF(OR(H206="Excluded-Duplicate",I206="DELETE",J206="DELETE"),0,1)</f>
        <v>0</v>
      </c>
    </row>
    <row r="207" customFormat="false" ht="31.5" hidden="false" customHeight="true" outlineLevel="0" collapsed="false">
      <c r="A207" s="17" t="s">
        <v>602</v>
      </c>
      <c r="B207" s="17" t="s">
        <v>315</v>
      </c>
      <c r="C207" s="17" t="s">
        <v>603</v>
      </c>
      <c r="D207" s="18" t="n">
        <v>438.97</v>
      </c>
      <c r="E207" s="17" t="s">
        <v>96</v>
      </c>
      <c r="F207" s="17" t="s">
        <v>238</v>
      </c>
      <c r="G207" s="17" t="s">
        <v>239</v>
      </c>
      <c r="H207" s="17" t="s">
        <v>240</v>
      </c>
      <c r="I207" s="17" t="s">
        <v>241</v>
      </c>
      <c r="J207" s="17"/>
      <c r="K207" s="17" t="n">
        <f aca="false">IF(OR(H207="Excluded-Duplicate",I207="DELETE",J207="DELETE"),0,1)</f>
        <v>1</v>
      </c>
    </row>
    <row r="208" customFormat="false" ht="31.5" hidden="false" customHeight="true" outlineLevel="0" collapsed="false">
      <c r="A208" s="17" t="s">
        <v>602</v>
      </c>
      <c r="B208" s="17" t="s">
        <v>604</v>
      </c>
      <c r="C208" s="17" t="s">
        <v>605</v>
      </c>
      <c r="D208" s="18" t="n">
        <v>637.08</v>
      </c>
      <c r="E208" s="17" t="s">
        <v>96</v>
      </c>
      <c r="F208" s="17" t="s">
        <v>238</v>
      </c>
      <c r="G208" s="17" t="s">
        <v>239</v>
      </c>
      <c r="H208" s="17" t="s">
        <v>240</v>
      </c>
      <c r="I208" s="17" t="s">
        <v>241</v>
      </c>
      <c r="J208" s="17"/>
      <c r="K208" s="17" t="n">
        <f aca="false">IF(OR(H208="Excluded-Duplicate",I208="DELETE",J208="DELETE"),0,1)</f>
        <v>1</v>
      </c>
    </row>
    <row r="209" customFormat="false" ht="15.75" hidden="false" customHeight="true" outlineLevel="0" collapsed="false">
      <c r="A209" s="17" t="s">
        <v>602</v>
      </c>
      <c r="B209" s="17" t="s">
        <v>293</v>
      </c>
      <c r="C209" s="17" t="s">
        <v>606</v>
      </c>
      <c r="D209" s="18" t="n">
        <v>2438</v>
      </c>
      <c r="E209" s="17" t="s">
        <v>173</v>
      </c>
      <c r="F209" s="17" t="s">
        <v>255</v>
      </c>
      <c r="G209" s="17" t="s">
        <v>607</v>
      </c>
      <c r="H209" s="17" t="s">
        <v>257</v>
      </c>
      <c r="I209" s="17" t="s">
        <v>258</v>
      </c>
      <c r="J209" s="17"/>
      <c r="K209" s="17" t="n">
        <f aca="false">IF(OR(H209="Excluded-Duplicate",I209="DELETE",J209="DELETE"),0,1)</f>
        <v>1</v>
      </c>
    </row>
    <row r="210" customFormat="false" ht="30" hidden="false" customHeight="true" outlineLevel="0" collapsed="false">
      <c r="A210" s="26" t="s">
        <v>602</v>
      </c>
      <c r="B210" s="26" t="s">
        <v>293</v>
      </c>
      <c r="C210" s="26" t="s">
        <v>608</v>
      </c>
      <c r="D210" s="27" t="n">
        <v>2438</v>
      </c>
      <c r="E210" s="26" t="s">
        <v>173</v>
      </c>
      <c r="F210" s="26" t="s">
        <v>255</v>
      </c>
      <c r="G210" s="26" t="s">
        <v>510</v>
      </c>
      <c r="H210" s="26" t="s">
        <v>511</v>
      </c>
      <c r="I210" s="26" t="s">
        <v>258</v>
      </c>
      <c r="J210" s="26" t="s">
        <v>300</v>
      </c>
      <c r="K210" s="26" t="n">
        <f aca="false">IF(OR(H210="Excluded-Duplicate",I210="DELETE",J210="DELETE"),0,1)</f>
        <v>0</v>
      </c>
    </row>
    <row r="211" customFormat="false" ht="31.5" hidden="false" customHeight="true" outlineLevel="0" collapsed="false">
      <c r="A211" s="17" t="s">
        <v>609</v>
      </c>
      <c r="B211" s="17" t="s">
        <v>521</v>
      </c>
      <c r="C211" s="17" t="s">
        <v>610</v>
      </c>
      <c r="D211" s="18" t="n">
        <v>3286</v>
      </c>
      <c r="E211" s="17" t="s">
        <v>212</v>
      </c>
      <c r="F211" s="17" t="s">
        <v>238</v>
      </c>
      <c r="G211" s="17" t="s">
        <v>239</v>
      </c>
      <c r="H211" s="17" t="s">
        <v>240</v>
      </c>
      <c r="I211" s="17" t="s">
        <v>241</v>
      </c>
      <c r="J211" s="17"/>
      <c r="K211" s="17" t="n">
        <f aca="false">IF(OR(H211="Excluded-Duplicate",I211="DELETE",J211="DELETE"),0,1)</f>
        <v>1</v>
      </c>
    </row>
    <row r="212" customFormat="false" ht="31.5" hidden="false" customHeight="true" outlineLevel="0" collapsed="false">
      <c r="A212" s="17" t="s">
        <v>609</v>
      </c>
      <c r="B212" s="17" t="s">
        <v>611</v>
      </c>
      <c r="C212" s="17" t="s">
        <v>246</v>
      </c>
      <c r="D212" s="18" t="n">
        <v>18</v>
      </c>
      <c r="E212" s="17" t="s">
        <v>212</v>
      </c>
      <c r="F212" s="17" t="s">
        <v>238</v>
      </c>
      <c r="G212" s="17" t="s">
        <v>239</v>
      </c>
      <c r="H212" s="17" t="s">
        <v>240</v>
      </c>
      <c r="I212" s="17" t="s">
        <v>241</v>
      </c>
      <c r="J212" s="17"/>
      <c r="K212" s="17" t="n">
        <f aca="false">IF(OR(H212="Excluded-Duplicate",I212="DELETE",J212="DELETE"),0,1)</f>
        <v>1</v>
      </c>
    </row>
    <row r="213" customFormat="false" ht="31.5" hidden="false" customHeight="true" outlineLevel="0" collapsed="false">
      <c r="A213" s="17" t="s">
        <v>609</v>
      </c>
      <c r="B213" s="17" t="s">
        <v>612</v>
      </c>
      <c r="C213" s="17" t="s">
        <v>613</v>
      </c>
      <c r="D213" s="18" t="n">
        <v>682.8</v>
      </c>
      <c r="E213" s="17" t="s">
        <v>173</v>
      </c>
      <c r="F213" s="17" t="s">
        <v>238</v>
      </c>
      <c r="G213" s="17" t="s">
        <v>239</v>
      </c>
      <c r="H213" s="17" t="s">
        <v>240</v>
      </c>
      <c r="I213" s="17" t="s">
        <v>241</v>
      </c>
      <c r="J213" s="17"/>
      <c r="K213" s="17" t="n">
        <f aca="false">IF(OR(H213="Excluded-Duplicate",I213="DELETE",J213="DELETE"),0,1)</f>
        <v>1</v>
      </c>
    </row>
    <row r="214" customFormat="false" ht="31.5" hidden="false" customHeight="true" outlineLevel="0" collapsed="false">
      <c r="A214" s="17" t="s">
        <v>609</v>
      </c>
      <c r="B214" s="17" t="s">
        <v>436</v>
      </c>
      <c r="C214" s="17" t="s">
        <v>614</v>
      </c>
      <c r="D214" s="18" t="n">
        <v>132.61</v>
      </c>
      <c r="E214" s="17" t="s">
        <v>180</v>
      </c>
      <c r="F214" s="17" t="s">
        <v>238</v>
      </c>
      <c r="G214" s="17" t="s">
        <v>239</v>
      </c>
      <c r="H214" s="17" t="s">
        <v>240</v>
      </c>
      <c r="I214" s="17" t="s">
        <v>313</v>
      </c>
      <c r="J214" s="17"/>
      <c r="K214" s="17" t="n">
        <f aca="false">IF(OR(H214="Excluded-Duplicate",I214="DELETE",J214="DELETE"),0,1)</f>
        <v>1</v>
      </c>
    </row>
    <row r="215" customFormat="false" ht="31.5" hidden="false" customHeight="true" outlineLevel="0" collapsed="false">
      <c r="A215" s="17" t="s">
        <v>615</v>
      </c>
      <c r="B215" s="17" t="s">
        <v>436</v>
      </c>
      <c r="C215" s="17" t="s">
        <v>616</v>
      </c>
      <c r="D215" s="18" t="n">
        <v>76.23</v>
      </c>
      <c r="E215" s="17" t="s">
        <v>180</v>
      </c>
      <c r="F215" s="17" t="s">
        <v>238</v>
      </c>
      <c r="G215" s="17" t="s">
        <v>239</v>
      </c>
      <c r="H215" s="17" t="s">
        <v>240</v>
      </c>
      <c r="I215" s="17" t="s">
        <v>313</v>
      </c>
      <c r="J215" s="17"/>
      <c r="K215" s="17" t="n">
        <f aca="false">IF(OR(H215="Excluded-Duplicate",I215="DELETE",J215="DELETE"),0,1)</f>
        <v>1</v>
      </c>
    </row>
    <row r="216" customFormat="false" ht="31.5" hidden="false" customHeight="true" outlineLevel="0" collapsed="false">
      <c r="A216" s="17" t="s">
        <v>617</v>
      </c>
      <c r="B216" s="17" t="s">
        <v>248</v>
      </c>
      <c r="C216" s="17" t="s">
        <v>458</v>
      </c>
      <c r="D216" s="18" t="n">
        <v>14.53</v>
      </c>
      <c r="E216" s="17" t="s">
        <v>218</v>
      </c>
      <c r="F216" s="17" t="s">
        <v>238</v>
      </c>
      <c r="G216" s="17" t="s">
        <v>239</v>
      </c>
      <c r="H216" s="17" t="s">
        <v>240</v>
      </c>
      <c r="I216" s="17" t="s">
        <v>241</v>
      </c>
      <c r="J216" s="17"/>
      <c r="K216" s="17" t="n">
        <f aca="false">IF(OR(H216="Excluded-Duplicate",I216="DELETE",J216="DELETE"),0,1)</f>
        <v>1</v>
      </c>
    </row>
    <row r="217" customFormat="false" ht="31.5" hidden="false" customHeight="true" outlineLevel="0" collapsed="false">
      <c r="A217" s="17" t="s">
        <v>617</v>
      </c>
      <c r="B217" s="17" t="s">
        <v>261</v>
      </c>
      <c r="C217" s="17" t="s">
        <v>618</v>
      </c>
      <c r="D217" s="18" t="n">
        <v>144.7</v>
      </c>
      <c r="E217" s="17" t="s">
        <v>218</v>
      </c>
      <c r="F217" s="17" t="s">
        <v>238</v>
      </c>
      <c r="G217" s="17" t="s">
        <v>239</v>
      </c>
      <c r="H217" s="17" t="s">
        <v>240</v>
      </c>
      <c r="I217" s="17" t="s">
        <v>241</v>
      </c>
      <c r="J217" s="17"/>
      <c r="K217" s="17" t="n">
        <f aca="false">IF(OR(H217="Excluded-Duplicate",I217="DELETE",J217="DELETE"),0,1)</f>
        <v>1</v>
      </c>
    </row>
    <row r="218" customFormat="false" ht="31.5" hidden="false" customHeight="true" outlineLevel="0" collapsed="false">
      <c r="A218" s="17" t="s">
        <v>617</v>
      </c>
      <c r="B218" s="17" t="s">
        <v>302</v>
      </c>
      <c r="C218" s="17" t="s">
        <v>619</v>
      </c>
      <c r="D218" s="18" t="n">
        <v>1800</v>
      </c>
      <c r="E218" s="17" t="s">
        <v>102</v>
      </c>
      <c r="F218" s="17" t="s">
        <v>255</v>
      </c>
      <c r="G218" s="17" t="s">
        <v>620</v>
      </c>
      <c r="H218" s="17" t="s">
        <v>257</v>
      </c>
      <c r="I218" s="17" t="s">
        <v>258</v>
      </c>
      <c r="J218" s="17"/>
      <c r="K218" s="17" t="n">
        <f aca="false">IF(OR(H218="Excluded-Duplicate",I218="DELETE",J218="DELETE"),0,1)</f>
        <v>1</v>
      </c>
    </row>
    <row r="219" customFormat="false" ht="31.5" hidden="false" customHeight="true" outlineLevel="0" collapsed="false">
      <c r="A219" s="17" t="s">
        <v>621</v>
      </c>
      <c r="B219" s="17" t="s">
        <v>335</v>
      </c>
      <c r="C219" s="17" t="s">
        <v>622</v>
      </c>
      <c r="D219" s="18" t="n">
        <v>70</v>
      </c>
      <c r="E219" s="17" t="s">
        <v>79</v>
      </c>
      <c r="F219" s="17" t="s">
        <v>238</v>
      </c>
      <c r="G219" s="17" t="s">
        <v>239</v>
      </c>
      <c r="H219" s="17" t="s">
        <v>240</v>
      </c>
      <c r="I219" s="17" t="s">
        <v>241</v>
      </c>
      <c r="J219" s="17"/>
      <c r="K219" s="17" t="n">
        <f aca="false">IF(OR(H219="Excluded-Duplicate",I219="DELETE",J219="DELETE"),0,1)</f>
        <v>1</v>
      </c>
    </row>
    <row r="220" customFormat="false" ht="31.5" hidden="false" customHeight="true" outlineLevel="0" collapsed="false">
      <c r="A220" s="17" t="s">
        <v>623</v>
      </c>
      <c r="B220" s="17" t="s">
        <v>571</v>
      </c>
      <c r="C220" s="17" t="s">
        <v>624</v>
      </c>
      <c r="D220" s="18" t="n">
        <v>183.11</v>
      </c>
      <c r="E220" s="17" t="s">
        <v>63</v>
      </c>
      <c r="F220" s="17" t="s">
        <v>238</v>
      </c>
      <c r="G220" s="17" t="s">
        <v>239</v>
      </c>
      <c r="H220" s="17" t="s">
        <v>257</v>
      </c>
      <c r="I220" s="17" t="s">
        <v>316</v>
      </c>
      <c r="J220" s="17"/>
      <c r="K220" s="17" t="n">
        <f aca="false">IF(OR(H220="Excluded-Duplicate",I220="DELETE",J220="DELETE"),0,1)</f>
        <v>1</v>
      </c>
    </row>
    <row r="221" customFormat="false" ht="31.5" hidden="false" customHeight="true" outlineLevel="0" collapsed="false">
      <c r="A221" s="17" t="s">
        <v>623</v>
      </c>
      <c r="B221" s="17" t="s">
        <v>328</v>
      </c>
      <c r="C221" s="17" t="s">
        <v>395</v>
      </c>
      <c r="D221" s="18" t="n">
        <v>94.34</v>
      </c>
      <c r="E221" s="17" t="s">
        <v>218</v>
      </c>
      <c r="F221" s="17" t="s">
        <v>238</v>
      </c>
      <c r="G221" s="17" t="s">
        <v>239</v>
      </c>
      <c r="H221" s="17" t="s">
        <v>240</v>
      </c>
      <c r="I221" s="17" t="s">
        <v>241</v>
      </c>
      <c r="J221" s="17"/>
      <c r="K221" s="17" t="n">
        <f aca="false">IF(OR(H221="Excluded-Duplicate",I221="DELETE",J221="DELETE"),0,1)</f>
        <v>1</v>
      </c>
    </row>
    <row r="222" customFormat="false" ht="31.5" hidden="false" customHeight="true" outlineLevel="0" collapsed="false">
      <c r="A222" s="17" t="s">
        <v>623</v>
      </c>
      <c r="B222" s="17" t="s">
        <v>566</v>
      </c>
      <c r="C222" s="17" t="s">
        <v>625</v>
      </c>
      <c r="D222" s="18" t="n">
        <v>481.99</v>
      </c>
      <c r="E222" s="17" t="s">
        <v>144</v>
      </c>
      <c r="F222" s="17" t="s">
        <v>238</v>
      </c>
      <c r="G222" s="17" t="s">
        <v>239</v>
      </c>
      <c r="H222" s="17" t="s">
        <v>257</v>
      </c>
      <c r="I222" s="17" t="s">
        <v>316</v>
      </c>
      <c r="J222" s="17"/>
      <c r="K222" s="17" t="n">
        <f aca="false">IF(OR(H222="Excluded-Duplicate",I222="DELETE",J222="DELETE"),0,1)</f>
        <v>1</v>
      </c>
    </row>
    <row r="223" customFormat="false" ht="31.5" hidden="false" customHeight="true" outlineLevel="0" collapsed="false">
      <c r="A223" s="17" t="s">
        <v>623</v>
      </c>
      <c r="B223" s="17" t="s">
        <v>568</v>
      </c>
      <c r="C223" s="17" t="s">
        <v>625</v>
      </c>
      <c r="D223" s="18" t="n">
        <v>247.49</v>
      </c>
      <c r="E223" s="17" t="s">
        <v>144</v>
      </c>
      <c r="F223" s="17" t="s">
        <v>238</v>
      </c>
      <c r="G223" s="17" t="s">
        <v>239</v>
      </c>
      <c r="H223" s="17" t="s">
        <v>257</v>
      </c>
      <c r="I223" s="17" t="s">
        <v>316</v>
      </c>
      <c r="J223" s="17"/>
      <c r="K223" s="17" t="n">
        <f aca="false">IF(OR(H223="Excluded-Duplicate",I223="DELETE",J223="DELETE"),0,1)</f>
        <v>1</v>
      </c>
    </row>
    <row r="224" customFormat="false" ht="31.5" hidden="false" customHeight="true" outlineLevel="0" collapsed="false">
      <c r="A224" s="17" t="s">
        <v>623</v>
      </c>
      <c r="B224" s="17" t="s">
        <v>626</v>
      </c>
      <c r="C224" s="17" t="s">
        <v>627</v>
      </c>
      <c r="D224" s="18" t="n">
        <v>880.65</v>
      </c>
      <c r="E224" s="17" t="s">
        <v>173</v>
      </c>
      <c r="F224" s="17" t="s">
        <v>238</v>
      </c>
      <c r="G224" s="17" t="s">
        <v>239</v>
      </c>
      <c r="H224" s="17" t="s">
        <v>240</v>
      </c>
      <c r="I224" s="17" t="s">
        <v>241</v>
      </c>
      <c r="J224" s="17"/>
      <c r="K224" s="17" t="n">
        <f aca="false">IF(OR(H224="Excluded-Duplicate",I224="DELETE",J224="DELETE"),0,1)</f>
        <v>1</v>
      </c>
    </row>
    <row r="225" customFormat="false" ht="31.5" hidden="false" customHeight="true" outlineLevel="0" collapsed="false">
      <c r="A225" s="17" t="s">
        <v>628</v>
      </c>
      <c r="B225" s="17" t="s">
        <v>252</v>
      </c>
      <c r="C225" s="17" t="s">
        <v>458</v>
      </c>
      <c r="D225" s="18" t="n">
        <v>10.89</v>
      </c>
      <c r="E225" s="17" t="s">
        <v>218</v>
      </c>
      <c r="F225" s="17" t="s">
        <v>238</v>
      </c>
      <c r="G225" s="17" t="s">
        <v>239</v>
      </c>
      <c r="H225" s="17" t="s">
        <v>240</v>
      </c>
      <c r="I225" s="17" t="s">
        <v>241</v>
      </c>
      <c r="J225" s="17"/>
      <c r="K225" s="17" t="n">
        <f aca="false">IF(OR(H225="Excluded-Duplicate",I225="DELETE",J225="DELETE"),0,1)</f>
        <v>1</v>
      </c>
    </row>
    <row r="226" customFormat="false" ht="31.5" hidden="false" customHeight="true" outlineLevel="0" collapsed="false">
      <c r="A226" s="17" t="s">
        <v>629</v>
      </c>
      <c r="B226" s="17" t="s">
        <v>630</v>
      </c>
      <c r="C226" s="17" t="s">
        <v>631</v>
      </c>
      <c r="D226" s="18" t="n">
        <v>15211.14</v>
      </c>
      <c r="E226" s="17" t="s">
        <v>96</v>
      </c>
      <c r="F226" s="17" t="s">
        <v>255</v>
      </c>
      <c r="G226" s="17" t="s">
        <v>632</v>
      </c>
      <c r="H226" s="17" t="s">
        <v>257</v>
      </c>
      <c r="I226" s="17" t="s">
        <v>258</v>
      </c>
      <c r="J226" s="17"/>
      <c r="K226" s="17" t="n">
        <f aca="false">IF(OR(H226="Excluded-Duplicate",I226="DELETE",J226="DELETE"),0,1)</f>
        <v>1</v>
      </c>
    </row>
    <row r="227" customFormat="false" ht="31.5" hidden="false" customHeight="true" outlineLevel="0" collapsed="false">
      <c r="A227" s="17" t="s">
        <v>633</v>
      </c>
      <c r="B227" s="17" t="s">
        <v>634</v>
      </c>
      <c r="C227" s="17" t="s">
        <v>635</v>
      </c>
      <c r="D227" s="18" t="n">
        <v>1955</v>
      </c>
      <c r="E227" s="17" t="n">
        <v>100.2</v>
      </c>
      <c r="F227" s="17" t="s">
        <v>255</v>
      </c>
      <c r="G227" s="17" t="s">
        <v>636</v>
      </c>
      <c r="H227" s="17" t="s">
        <v>257</v>
      </c>
      <c r="I227" s="17" t="s">
        <v>258</v>
      </c>
      <c r="J227" s="17"/>
      <c r="K227" s="17" t="n">
        <f aca="false">IF(OR(H227="Excluded-Duplicate",I227="DELETE",J227="DELETE"),0,1)</f>
        <v>1</v>
      </c>
    </row>
    <row r="228" customFormat="false" ht="31.5" hidden="false" customHeight="true" outlineLevel="0" collapsed="false">
      <c r="A228" s="17" t="s">
        <v>633</v>
      </c>
      <c r="B228" s="17" t="s">
        <v>445</v>
      </c>
      <c r="C228" s="17" t="s">
        <v>637</v>
      </c>
      <c r="D228" s="18" t="n">
        <v>2840</v>
      </c>
      <c r="E228" s="17" t="s">
        <v>63</v>
      </c>
      <c r="F228" s="17" t="s">
        <v>238</v>
      </c>
      <c r="G228" s="17" t="s">
        <v>239</v>
      </c>
      <c r="H228" s="17" t="s">
        <v>240</v>
      </c>
      <c r="I228" s="17" t="s">
        <v>241</v>
      </c>
      <c r="J228" s="17"/>
      <c r="K228" s="17" t="n">
        <f aca="false">IF(OR(H228="Excluded-Duplicate",I228="DELETE",J228="DELETE"),0,1)</f>
        <v>1</v>
      </c>
    </row>
    <row r="229" customFormat="false" ht="15.75" hidden="false" customHeight="true" outlineLevel="0" collapsed="false">
      <c r="A229" s="17" t="s">
        <v>633</v>
      </c>
      <c r="B229" s="17" t="s">
        <v>359</v>
      </c>
      <c r="C229" s="17" t="s">
        <v>638</v>
      </c>
      <c r="D229" s="18" t="n">
        <v>8580.58</v>
      </c>
      <c r="E229" s="17" t="s">
        <v>66</v>
      </c>
      <c r="F229" s="17" t="s">
        <v>255</v>
      </c>
      <c r="G229" s="17" t="s">
        <v>639</v>
      </c>
      <c r="H229" s="17" t="s">
        <v>257</v>
      </c>
      <c r="I229" s="17" t="s">
        <v>258</v>
      </c>
      <c r="J229" s="17"/>
      <c r="K229" s="17" t="n">
        <f aca="false">IF(OR(H229="Excluded-Duplicate",I229="DELETE",J229="DELETE"),0,1)</f>
        <v>1</v>
      </c>
    </row>
    <row r="230" customFormat="false" ht="31.5" hidden="false" customHeight="true" outlineLevel="0" collapsed="false">
      <c r="A230" s="17" t="s">
        <v>640</v>
      </c>
      <c r="B230" s="17" t="s">
        <v>311</v>
      </c>
      <c r="C230" s="17" t="s">
        <v>641</v>
      </c>
      <c r="D230" s="18" t="n">
        <v>33.79</v>
      </c>
      <c r="E230" s="17" t="s">
        <v>180</v>
      </c>
      <c r="F230" s="17" t="s">
        <v>238</v>
      </c>
      <c r="G230" s="17" t="s">
        <v>239</v>
      </c>
      <c r="H230" s="17" t="s">
        <v>257</v>
      </c>
      <c r="I230" s="17" t="s">
        <v>316</v>
      </c>
      <c r="J230" s="17"/>
      <c r="K230" s="17" t="n">
        <f aca="false">IF(OR(H230="Excluded-Duplicate",I230="DELETE",J230="DELETE"),0,1)</f>
        <v>1</v>
      </c>
    </row>
    <row r="231" customFormat="false" ht="31.5" hidden="false" customHeight="true" outlineLevel="0" collapsed="false">
      <c r="A231" s="17" t="s">
        <v>642</v>
      </c>
      <c r="B231" s="17" t="s">
        <v>268</v>
      </c>
      <c r="C231" s="17" t="s">
        <v>643</v>
      </c>
      <c r="D231" s="18" t="n">
        <v>610.88</v>
      </c>
      <c r="E231" s="17" t="s">
        <v>212</v>
      </c>
      <c r="F231" s="17" t="s">
        <v>238</v>
      </c>
      <c r="G231" s="17" t="s">
        <v>239</v>
      </c>
      <c r="H231" s="17" t="s">
        <v>240</v>
      </c>
      <c r="I231" s="17" t="s">
        <v>241</v>
      </c>
      <c r="J231" s="17"/>
      <c r="K231" s="17" t="n">
        <f aca="false">IF(OR(H231="Excluded-Duplicate",I231="DELETE",J231="DELETE"),0,1)</f>
        <v>1</v>
      </c>
    </row>
    <row r="232" customFormat="false" ht="31.5" hidden="false" customHeight="true" outlineLevel="0" collapsed="false">
      <c r="A232" s="17" t="s">
        <v>642</v>
      </c>
      <c r="B232" s="17" t="s">
        <v>315</v>
      </c>
      <c r="C232" s="17" t="s">
        <v>644</v>
      </c>
      <c r="D232" s="18" t="n">
        <v>162.9</v>
      </c>
      <c r="E232" s="17" t="s">
        <v>96</v>
      </c>
      <c r="F232" s="17" t="s">
        <v>238</v>
      </c>
      <c r="G232" s="17" t="s">
        <v>239</v>
      </c>
      <c r="H232" s="17" t="s">
        <v>240</v>
      </c>
      <c r="I232" s="17" t="s">
        <v>241</v>
      </c>
      <c r="J232" s="17"/>
      <c r="K232" s="17" t="n">
        <f aca="false">IF(OR(H232="Excluded-Duplicate",I232="DELETE",J232="DELETE"),0,1)</f>
        <v>1</v>
      </c>
    </row>
    <row r="233" customFormat="false" ht="31.5" hidden="false" customHeight="true" outlineLevel="0" collapsed="false">
      <c r="A233" s="17" t="s">
        <v>642</v>
      </c>
      <c r="B233" s="17" t="s">
        <v>612</v>
      </c>
      <c r="C233" s="17" t="s">
        <v>645</v>
      </c>
      <c r="D233" s="18" t="n">
        <v>880.65</v>
      </c>
      <c r="E233" s="17" t="s">
        <v>173</v>
      </c>
      <c r="F233" s="17" t="s">
        <v>238</v>
      </c>
      <c r="G233" s="17" t="s">
        <v>239</v>
      </c>
      <c r="H233" s="17" t="s">
        <v>240</v>
      </c>
      <c r="I233" s="17" t="s">
        <v>241</v>
      </c>
      <c r="J233" s="17"/>
      <c r="K233" s="17" t="n">
        <f aca="false">IF(OR(H233="Excluded-Duplicate",I233="DELETE",J233="DELETE"),0,1)</f>
        <v>1</v>
      </c>
    </row>
    <row r="234" customFormat="false" ht="30" hidden="false" customHeight="true" outlineLevel="0" collapsed="false">
      <c r="A234" s="26" t="s">
        <v>646</v>
      </c>
      <c r="B234" s="26" t="s">
        <v>396</v>
      </c>
      <c r="C234" s="26" t="s">
        <v>647</v>
      </c>
      <c r="D234" s="27" t="n">
        <v>156.46</v>
      </c>
      <c r="E234" s="26" t="s">
        <v>63</v>
      </c>
      <c r="F234" s="26" t="s">
        <v>238</v>
      </c>
      <c r="G234" s="26" t="s">
        <v>239</v>
      </c>
      <c r="H234" s="26" t="s">
        <v>240</v>
      </c>
      <c r="I234" s="26" t="s">
        <v>316</v>
      </c>
      <c r="J234" s="26" t="s">
        <v>300</v>
      </c>
      <c r="K234" s="26" t="n">
        <f aca="false">IF(OR(H234="Excluded-Duplicate",I234="DELETE",J234="DELETE"),0,1)</f>
        <v>0</v>
      </c>
    </row>
    <row r="235" customFormat="false" ht="31.5" hidden="false" customHeight="true" outlineLevel="0" collapsed="false">
      <c r="A235" s="17" t="s">
        <v>648</v>
      </c>
      <c r="B235" s="17" t="s">
        <v>649</v>
      </c>
      <c r="C235" s="17" t="s">
        <v>650</v>
      </c>
      <c r="D235" s="18" t="n">
        <v>651.4</v>
      </c>
      <c r="E235" s="17" t="s">
        <v>212</v>
      </c>
      <c r="F235" s="17" t="s">
        <v>238</v>
      </c>
      <c r="G235" s="17" t="s">
        <v>239</v>
      </c>
      <c r="H235" s="17" t="s">
        <v>240</v>
      </c>
      <c r="I235" s="17" t="s">
        <v>241</v>
      </c>
      <c r="J235" s="17"/>
      <c r="K235" s="17" t="n">
        <f aca="false">IF(OR(H235="Excluded-Duplicate",I235="DELETE",J235="DELETE"),0,1)</f>
        <v>1</v>
      </c>
    </row>
    <row r="236" customFormat="false" ht="15.75" hidden="false" customHeight="true" outlineLevel="0" collapsed="false">
      <c r="A236" s="17" t="s">
        <v>648</v>
      </c>
      <c r="B236" s="17" t="s">
        <v>651</v>
      </c>
      <c r="C236" s="17" t="s">
        <v>652</v>
      </c>
      <c r="D236" s="18" t="n">
        <v>2700</v>
      </c>
      <c r="E236" s="17" t="s">
        <v>74</v>
      </c>
      <c r="F236" s="17" t="s">
        <v>255</v>
      </c>
      <c r="G236" s="17" t="s">
        <v>653</v>
      </c>
      <c r="H236" s="17" t="s">
        <v>257</v>
      </c>
      <c r="I236" s="17" t="s">
        <v>258</v>
      </c>
      <c r="J236" s="17"/>
      <c r="K236" s="17" t="n">
        <f aca="false">IF(OR(H236="Excluded-Duplicate",I236="DELETE",J236="DELETE"),0,1)</f>
        <v>1</v>
      </c>
    </row>
    <row r="237" customFormat="false" ht="31.5" hidden="false" customHeight="true" outlineLevel="0" collapsed="false">
      <c r="A237" s="17" t="s">
        <v>654</v>
      </c>
      <c r="B237" s="17" t="s">
        <v>396</v>
      </c>
      <c r="C237" s="17" t="s">
        <v>655</v>
      </c>
      <c r="D237" s="18" t="n">
        <v>86.92</v>
      </c>
      <c r="E237" s="17" t="s">
        <v>63</v>
      </c>
      <c r="F237" s="17" t="s">
        <v>238</v>
      </c>
      <c r="G237" s="17" t="s">
        <v>239</v>
      </c>
      <c r="H237" s="17" t="s">
        <v>240</v>
      </c>
      <c r="I237" s="17" t="s">
        <v>316</v>
      </c>
      <c r="J237" s="17"/>
      <c r="K237" s="17" t="n">
        <f aca="false">IF(OR(H237="Excluded-Duplicate",I237="DELETE",J237="DELETE"),0,1)</f>
        <v>1</v>
      </c>
    </row>
    <row r="238" customFormat="false" ht="31.5" hidden="false" customHeight="true" outlineLevel="0" collapsed="false">
      <c r="A238" s="17" t="s">
        <v>656</v>
      </c>
      <c r="B238" s="17" t="s">
        <v>396</v>
      </c>
      <c r="C238" s="17" t="s">
        <v>657</v>
      </c>
      <c r="D238" s="18" t="n">
        <v>62.4</v>
      </c>
      <c r="E238" s="17" t="s">
        <v>63</v>
      </c>
      <c r="F238" s="17" t="s">
        <v>238</v>
      </c>
      <c r="G238" s="17" t="s">
        <v>239</v>
      </c>
      <c r="H238" s="17" t="s">
        <v>257</v>
      </c>
      <c r="I238" s="17" t="s">
        <v>316</v>
      </c>
      <c r="J238" s="17"/>
      <c r="K238" s="17" t="n">
        <f aca="false">IF(OR(H238="Excluded-Duplicate",I238="DELETE",J238="DELETE"),0,1)</f>
        <v>1</v>
      </c>
    </row>
    <row r="239" customFormat="false" ht="31.5" hidden="false" customHeight="true" outlineLevel="0" collapsed="false">
      <c r="A239" s="17" t="s">
        <v>658</v>
      </c>
      <c r="B239" s="17" t="s">
        <v>396</v>
      </c>
      <c r="C239" s="17" t="s">
        <v>659</v>
      </c>
      <c r="D239" s="18" t="n">
        <v>64.27</v>
      </c>
      <c r="E239" s="17" t="s">
        <v>63</v>
      </c>
      <c r="F239" s="17" t="s">
        <v>238</v>
      </c>
      <c r="G239" s="17" t="s">
        <v>239</v>
      </c>
      <c r="H239" s="17" t="s">
        <v>257</v>
      </c>
      <c r="I239" s="17" t="s">
        <v>316</v>
      </c>
      <c r="J239" s="17"/>
      <c r="K239" s="17" t="n">
        <f aca="false">IF(OR(H239="Excluded-Duplicate",I239="DELETE",J239="DELETE"),0,1)</f>
        <v>1</v>
      </c>
    </row>
    <row r="240" customFormat="false" ht="31.5" hidden="false" customHeight="true" outlineLevel="0" collapsed="false">
      <c r="A240" s="17" t="s">
        <v>658</v>
      </c>
      <c r="B240" s="17" t="s">
        <v>396</v>
      </c>
      <c r="C240" s="17" t="s">
        <v>660</v>
      </c>
      <c r="D240" s="18" t="n">
        <v>59.01</v>
      </c>
      <c r="E240" s="17" t="s">
        <v>63</v>
      </c>
      <c r="F240" s="17" t="s">
        <v>238</v>
      </c>
      <c r="G240" s="17" t="s">
        <v>239</v>
      </c>
      <c r="H240" s="17" t="s">
        <v>257</v>
      </c>
      <c r="I240" s="17" t="s">
        <v>316</v>
      </c>
      <c r="J240" s="17"/>
      <c r="K240" s="17" t="n">
        <f aca="false">IF(OR(H240="Excluded-Duplicate",I240="DELETE",J240="DELETE"),0,1)</f>
        <v>1</v>
      </c>
    </row>
    <row r="241" customFormat="false" ht="31.5" hidden="false" customHeight="true" outlineLevel="0" collapsed="false">
      <c r="A241" s="17" t="s">
        <v>658</v>
      </c>
      <c r="B241" s="17" t="s">
        <v>661</v>
      </c>
      <c r="C241" s="17" t="s">
        <v>662</v>
      </c>
      <c r="D241" s="18" t="n">
        <v>10710.86</v>
      </c>
      <c r="E241" s="17" t="s">
        <v>69</v>
      </c>
      <c r="F241" s="17" t="s">
        <v>663</v>
      </c>
      <c r="G241" s="17" t="s">
        <v>664</v>
      </c>
      <c r="H241" s="17" t="s">
        <v>257</v>
      </c>
      <c r="I241" s="17" t="s">
        <v>282</v>
      </c>
      <c r="J241" s="17"/>
      <c r="K241" s="17" t="n">
        <f aca="false">IF(OR(H241="Excluded-Duplicate",I241="DELETE",J241="DELETE"),0,1)</f>
        <v>1</v>
      </c>
    </row>
    <row r="242" customFormat="false" ht="48" hidden="false" customHeight="true" outlineLevel="0" collapsed="false">
      <c r="A242" s="17" t="s">
        <v>658</v>
      </c>
      <c r="B242" s="17" t="s">
        <v>661</v>
      </c>
      <c r="C242" s="17" t="s">
        <v>665</v>
      </c>
      <c r="D242" s="18" t="n">
        <v>85.5</v>
      </c>
      <c r="E242" s="17" t="s">
        <v>218</v>
      </c>
      <c r="F242" s="17" t="s">
        <v>663</v>
      </c>
      <c r="G242" s="17" t="s">
        <v>664</v>
      </c>
      <c r="H242" s="17" t="s">
        <v>257</v>
      </c>
      <c r="I242" s="17" t="s">
        <v>282</v>
      </c>
      <c r="J242" s="17"/>
      <c r="K242" s="17" t="n">
        <f aca="false">IF(OR(H242="Excluded-Duplicate",I242="DELETE",J242="DELETE"),0,1)</f>
        <v>1</v>
      </c>
    </row>
    <row r="243" customFormat="false" ht="48" hidden="false" customHeight="true" outlineLevel="0" collapsed="false">
      <c r="A243" s="17" t="s">
        <v>658</v>
      </c>
      <c r="B243" s="17" t="s">
        <v>661</v>
      </c>
      <c r="C243" s="17" t="s">
        <v>666</v>
      </c>
      <c r="D243" s="18" t="n">
        <v>9548.47</v>
      </c>
      <c r="E243" s="17" t="s">
        <v>147</v>
      </c>
      <c r="F243" s="17" t="s">
        <v>663</v>
      </c>
      <c r="G243" s="17" t="s">
        <v>664</v>
      </c>
      <c r="H243" s="17" t="s">
        <v>257</v>
      </c>
      <c r="I243" s="17" t="s">
        <v>282</v>
      </c>
      <c r="J243" s="17"/>
      <c r="K243" s="17" t="n">
        <f aca="false">IF(OR(H243="Excluded-Duplicate",I243="DELETE",J243="DELETE"),0,1)</f>
        <v>1</v>
      </c>
    </row>
    <row r="244" customFormat="false" ht="31.5" hidden="false" customHeight="true" outlineLevel="0" collapsed="false">
      <c r="A244" s="17" t="s">
        <v>667</v>
      </c>
      <c r="B244" s="17" t="s">
        <v>668</v>
      </c>
      <c r="C244" s="17" t="s">
        <v>669</v>
      </c>
      <c r="D244" s="18" t="n">
        <v>793.1</v>
      </c>
      <c r="E244" s="17" t="s">
        <v>173</v>
      </c>
      <c r="F244" s="17" t="s">
        <v>238</v>
      </c>
      <c r="G244" s="17" t="s">
        <v>239</v>
      </c>
      <c r="H244" s="17" t="s">
        <v>240</v>
      </c>
      <c r="I244" s="17" t="s">
        <v>241</v>
      </c>
      <c r="J244" s="17"/>
      <c r="K244" s="17" t="n">
        <f aca="false">IF(OR(H244="Excluded-Duplicate",I244="DELETE",J244="DELETE"),0,1)</f>
        <v>1</v>
      </c>
    </row>
    <row r="245" customFormat="false" ht="31.5" hidden="false" customHeight="true" outlineLevel="0" collapsed="false">
      <c r="A245" s="17" t="s">
        <v>667</v>
      </c>
      <c r="B245" s="17" t="s">
        <v>396</v>
      </c>
      <c r="C245" s="17" t="s">
        <v>670</v>
      </c>
      <c r="D245" s="18" t="n">
        <v>93.49</v>
      </c>
      <c r="E245" s="17" t="s">
        <v>180</v>
      </c>
      <c r="F245" s="17" t="s">
        <v>238</v>
      </c>
      <c r="G245" s="17" t="s">
        <v>239</v>
      </c>
      <c r="H245" s="17" t="s">
        <v>240</v>
      </c>
      <c r="I245" s="17" t="s">
        <v>316</v>
      </c>
      <c r="J245" s="17"/>
      <c r="K245" s="17" t="n">
        <f aca="false">IF(OR(H245="Excluded-Duplicate",I245="DELETE",J245="DELETE"),0,1)</f>
        <v>1</v>
      </c>
    </row>
    <row r="246" customFormat="false" ht="31.5" hidden="false" customHeight="true" outlineLevel="0" collapsed="false">
      <c r="A246" s="17" t="s">
        <v>667</v>
      </c>
      <c r="B246" s="17" t="s">
        <v>396</v>
      </c>
      <c r="C246" s="17" t="s">
        <v>671</v>
      </c>
      <c r="D246" s="18" t="n">
        <v>67.5</v>
      </c>
      <c r="E246" s="17" t="s">
        <v>180</v>
      </c>
      <c r="F246" s="17" t="s">
        <v>238</v>
      </c>
      <c r="G246" s="17" t="s">
        <v>239</v>
      </c>
      <c r="H246" s="17" t="s">
        <v>240</v>
      </c>
      <c r="I246" s="17" t="s">
        <v>316</v>
      </c>
      <c r="J246" s="17"/>
      <c r="K246" s="17" t="n">
        <f aca="false">IF(OR(H246="Excluded-Duplicate",I246="DELETE",J246="DELETE"),0,1)</f>
        <v>1</v>
      </c>
    </row>
    <row r="247" customFormat="false" ht="15.75" hidden="false" customHeight="true" outlineLevel="0" collapsed="false">
      <c r="A247" s="17" t="s">
        <v>672</v>
      </c>
      <c r="B247" s="17" t="s">
        <v>293</v>
      </c>
      <c r="C247" s="17" t="s">
        <v>673</v>
      </c>
      <c r="D247" s="18" t="n">
        <v>3710</v>
      </c>
      <c r="E247" s="17" t="s">
        <v>173</v>
      </c>
      <c r="F247" s="17" t="s">
        <v>255</v>
      </c>
      <c r="G247" s="17" t="s">
        <v>674</v>
      </c>
      <c r="H247" s="17" t="s">
        <v>257</v>
      </c>
      <c r="I247" s="17" t="s">
        <v>258</v>
      </c>
      <c r="J247" s="17"/>
      <c r="K247" s="17" t="n">
        <f aca="false">IF(OR(H247="Excluded-Duplicate",I247="DELETE",J247="DELETE"),0,1)</f>
        <v>1</v>
      </c>
    </row>
    <row r="248" customFormat="false" ht="15.75" hidden="false" customHeight="true" outlineLevel="0" collapsed="false">
      <c r="A248" s="17" t="s">
        <v>672</v>
      </c>
      <c r="B248" s="17" t="s">
        <v>293</v>
      </c>
      <c r="C248" s="17" t="s">
        <v>675</v>
      </c>
      <c r="D248" s="18" t="n">
        <v>2438</v>
      </c>
      <c r="E248" s="17" t="s">
        <v>173</v>
      </c>
      <c r="F248" s="17" t="s">
        <v>255</v>
      </c>
      <c r="G248" s="17" t="s">
        <v>676</v>
      </c>
      <c r="H248" s="17" t="s">
        <v>257</v>
      </c>
      <c r="I248" s="17" t="s">
        <v>258</v>
      </c>
      <c r="J248" s="17"/>
      <c r="K248" s="17" t="n">
        <f aca="false">IF(OR(H248="Excluded-Duplicate",I248="DELETE",J248="DELETE"),0,1)</f>
        <v>1</v>
      </c>
    </row>
    <row r="249" customFormat="false" ht="30" hidden="false" customHeight="true" outlineLevel="0" collapsed="false">
      <c r="A249" s="26" t="s">
        <v>672</v>
      </c>
      <c r="B249" s="26" t="s">
        <v>293</v>
      </c>
      <c r="C249" s="26" t="s">
        <v>677</v>
      </c>
      <c r="D249" s="27" t="n">
        <v>3710</v>
      </c>
      <c r="E249" s="26" t="s">
        <v>173</v>
      </c>
      <c r="F249" s="26" t="s">
        <v>255</v>
      </c>
      <c r="G249" s="26" t="s">
        <v>510</v>
      </c>
      <c r="H249" s="26" t="s">
        <v>511</v>
      </c>
      <c r="I249" s="26" t="s">
        <v>258</v>
      </c>
      <c r="J249" s="26" t="s">
        <v>300</v>
      </c>
      <c r="K249" s="26" t="n">
        <f aca="false">IF(OR(H249="Excluded-Duplicate",I249="DELETE",J249="DELETE"),0,1)</f>
        <v>0</v>
      </c>
    </row>
    <row r="250" customFormat="false" ht="30" hidden="false" customHeight="true" outlineLevel="0" collapsed="false">
      <c r="A250" s="26" t="s">
        <v>672</v>
      </c>
      <c r="B250" s="26" t="s">
        <v>293</v>
      </c>
      <c r="C250" s="26" t="s">
        <v>678</v>
      </c>
      <c r="D250" s="27" t="n">
        <v>2438</v>
      </c>
      <c r="E250" s="26" t="s">
        <v>173</v>
      </c>
      <c r="F250" s="26" t="s">
        <v>255</v>
      </c>
      <c r="G250" s="26" t="s">
        <v>510</v>
      </c>
      <c r="H250" s="26" t="s">
        <v>511</v>
      </c>
      <c r="I250" s="26" t="s">
        <v>258</v>
      </c>
      <c r="J250" s="26" t="s">
        <v>300</v>
      </c>
      <c r="K250" s="26" t="n">
        <f aca="false">IF(OR(H250="Excluded-Duplicate",I250="DELETE",J250="DELETE"),0,1)</f>
        <v>0</v>
      </c>
    </row>
    <row r="251" customFormat="false" ht="31.5" hidden="false" customHeight="true" outlineLevel="0" collapsed="false">
      <c r="A251" s="17" t="s">
        <v>679</v>
      </c>
      <c r="B251" s="17" t="s">
        <v>680</v>
      </c>
      <c r="C251" s="17" t="s">
        <v>681</v>
      </c>
      <c r="D251" s="18" t="n">
        <v>187.41</v>
      </c>
      <c r="E251" s="17" t="s">
        <v>63</v>
      </c>
      <c r="F251" s="17" t="s">
        <v>238</v>
      </c>
      <c r="G251" s="17" t="s">
        <v>239</v>
      </c>
      <c r="H251" s="17" t="s">
        <v>240</v>
      </c>
      <c r="I251" s="17" t="s">
        <v>241</v>
      </c>
      <c r="J251" s="17"/>
      <c r="K251" s="17" t="n">
        <f aca="false">IF(OR(H251="Excluded-Duplicate",I251="DELETE",J251="DELETE"),0,1)</f>
        <v>1</v>
      </c>
    </row>
    <row r="252" customFormat="false" ht="31.5" hidden="false" customHeight="true" outlineLevel="0" collapsed="false">
      <c r="A252" s="17" t="s">
        <v>682</v>
      </c>
      <c r="B252" s="17" t="s">
        <v>683</v>
      </c>
      <c r="C252" s="17" t="s">
        <v>684</v>
      </c>
      <c r="D252" s="18" t="n">
        <v>165.04</v>
      </c>
      <c r="E252" s="17" t="s">
        <v>63</v>
      </c>
      <c r="F252" s="17" t="s">
        <v>238</v>
      </c>
      <c r="G252" s="17" t="s">
        <v>239</v>
      </c>
      <c r="H252" s="17" t="s">
        <v>240</v>
      </c>
      <c r="I252" s="17" t="s">
        <v>241</v>
      </c>
      <c r="J252" s="17"/>
      <c r="K252" s="17" t="n">
        <f aca="false">IF(OR(H252="Excluded-Duplicate",I252="DELETE",J252="DELETE"),0,1)</f>
        <v>1</v>
      </c>
    </row>
    <row r="253" customFormat="false" ht="31.5" hidden="false" customHeight="true" outlineLevel="0" collapsed="false">
      <c r="A253" s="17" t="s">
        <v>685</v>
      </c>
      <c r="B253" s="17" t="s">
        <v>289</v>
      </c>
      <c r="C253" s="17" t="s">
        <v>686</v>
      </c>
      <c r="D253" s="18" t="n">
        <v>438.78</v>
      </c>
      <c r="E253" s="17" t="s">
        <v>212</v>
      </c>
      <c r="F253" s="17" t="s">
        <v>238</v>
      </c>
      <c r="G253" s="17" t="s">
        <v>239</v>
      </c>
      <c r="H253" s="17" t="s">
        <v>240</v>
      </c>
      <c r="I253" s="17" t="s">
        <v>241</v>
      </c>
      <c r="J253" s="17"/>
      <c r="K253" s="17" t="n">
        <f aca="false">IF(OR(H253="Excluded-Duplicate",I253="DELETE",J253="DELETE"),0,1)</f>
        <v>1</v>
      </c>
    </row>
    <row r="254" customFormat="false" ht="31.5" hidden="false" customHeight="true" outlineLevel="0" collapsed="false">
      <c r="A254" s="17" t="s">
        <v>687</v>
      </c>
      <c r="B254" s="17" t="s">
        <v>315</v>
      </c>
      <c r="C254" s="17" t="s">
        <v>688</v>
      </c>
      <c r="D254" s="18" t="n">
        <v>591.37</v>
      </c>
      <c r="E254" s="17" t="s">
        <v>96</v>
      </c>
      <c r="F254" s="17" t="s">
        <v>238</v>
      </c>
      <c r="G254" s="17" t="s">
        <v>239</v>
      </c>
      <c r="H254" s="17" t="s">
        <v>240</v>
      </c>
      <c r="I254" s="17" t="s">
        <v>241</v>
      </c>
      <c r="J254" s="17"/>
      <c r="K254" s="17" t="n">
        <f aca="false">IF(OR(H254="Excluded-Duplicate",I254="DELETE",J254="DELETE"),0,1)</f>
        <v>1</v>
      </c>
    </row>
    <row r="255" customFormat="false" ht="31.5" hidden="false" customHeight="true" outlineLevel="0" collapsed="false">
      <c r="A255" s="17" t="s">
        <v>687</v>
      </c>
      <c r="B255" s="17" t="s">
        <v>689</v>
      </c>
      <c r="C255" s="17" t="s">
        <v>690</v>
      </c>
      <c r="D255" s="18" t="n">
        <v>684.95</v>
      </c>
      <c r="E255" s="17" t="s">
        <v>173</v>
      </c>
      <c r="F255" s="17" t="s">
        <v>238</v>
      </c>
      <c r="G255" s="17" t="s">
        <v>239</v>
      </c>
      <c r="H255" s="17" t="s">
        <v>240</v>
      </c>
      <c r="I255" s="17" t="s">
        <v>241</v>
      </c>
      <c r="J255" s="17"/>
      <c r="K255" s="17" t="n">
        <f aca="false">IF(OR(H255="Excluded-Duplicate",I255="DELETE",J255="DELETE"),0,1)</f>
        <v>1</v>
      </c>
    </row>
    <row r="256" customFormat="false" ht="31.5" hidden="false" customHeight="true" outlineLevel="0" collapsed="false">
      <c r="A256" s="17" t="s">
        <v>691</v>
      </c>
      <c r="B256" s="17" t="s">
        <v>634</v>
      </c>
      <c r="C256" s="17" t="s">
        <v>692</v>
      </c>
      <c r="D256" s="18" t="n">
        <v>3500</v>
      </c>
      <c r="E256" s="17" t="n">
        <v>100.2</v>
      </c>
      <c r="F256" s="17" t="s">
        <v>255</v>
      </c>
      <c r="G256" s="17" t="s">
        <v>693</v>
      </c>
      <c r="H256" s="17" t="s">
        <v>257</v>
      </c>
      <c r="I256" s="17" t="s">
        <v>258</v>
      </c>
      <c r="J256" s="17"/>
      <c r="K256" s="17" t="n">
        <f aca="false">IF(OR(H256="Excluded-Duplicate",I256="DELETE",J256="DELETE"),0,1)</f>
        <v>1</v>
      </c>
    </row>
    <row r="257" customFormat="false" ht="31.5" hidden="false" customHeight="true" outlineLevel="0" collapsed="false">
      <c r="A257" s="17" t="s">
        <v>691</v>
      </c>
      <c r="B257" s="17" t="s">
        <v>545</v>
      </c>
      <c r="C257" s="17" t="s">
        <v>694</v>
      </c>
      <c r="D257" s="18" t="n">
        <v>175</v>
      </c>
      <c r="E257" s="17" t="s">
        <v>82</v>
      </c>
      <c r="F257" s="17" t="s">
        <v>238</v>
      </c>
      <c r="G257" s="17" t="s">
        <v>239</v>
      </c>
      <c r="H257" s="17" t="s">
        <v>240</v>
      </c>
      <c r="I257" s="17" t="s">
        <v>241</v>
      </c>
      <c r="J257" s="17"/>
      <c r="K257" s="17" t="n">
        <f aca="false">IF(OR(H257="Excluded-Duplicate",I257="DELETE",J257="DELETE"),0,1)</f>
        <v>1</v>
      </c>
    </row>
    <row r="258" customFormat="false" ht="31.5" hidden="false" customHeight="true" outlineLevel="0" collapsed="false">
      <c r="A258" s="17" t="s">
        <v>695</v>
      </c>
      <c r="B258" s="17" t="s">
        <v>696</v>
      </c>
      <c r="C258" s="17" t="s">
        <v>697</v>
      </c>
      <c r="D258" s="18" t="n">
        <v>519.7</v>
      </c>
      <c r="E258" s="17" t="s">
        <v>212</v>
      </c>
      <c r="F258" s="17" t="s">
        <v>238</v>
      </c>
      <c r="G258" s="17" t="s">
        <v>239</v>
      </c>
      <c r="H258" s="17" t="s">
        <v>240</v>
      </c>
      <c r="I258" s="17" t="s">
        <v>241</v>
      </c>
      <c r="J258" s="17"/>
      <c r="K258" s="17" t="n">
        <f aca="false">IF(OR(H258="Excluded-Duplicate",I258="DELETE",J258="DELETE"),0,1)</f>
        <v>1</v>
      </c>
    </row>
    <row r="259" customFormat="false" ht="31.5" hidden="false" customHeight="true" outlineLevel="0" collapsed="false">
      <c r="A259" s="17" t="s">
        <v>698</v>
      </c>
      <c r="B259" s="17" t="s">
        <v>311</v>
      </c>
      <c r="C259" s="17" t="s">
        <v>699</v>
      </c>
      <c r="D259" s="18" t="n">
        <v>18.39</v>
      </c>
      <c r="E259" s="17" t="s">
        <v>180</v>
      </c>
      <c r="F259" s="17" t="s">
        <v>238</v>
      </c>
      <c r="G259" s="17" t="s">
        <v>239</v>
      </c>
      <c r="H259" s="17" t="s">
        <v>257</v>
      </c>
      <c r="I259" s="17"/>
      <c r="J259" s="17"/>
      <c r="K259" s="17" t="n">
        <f aca="false">IF(OR(H259="Excluded-Duplicate",I259="DELETE",J259="DELETE"),0,1)</f>
        <v>1</v>
      </c>
    </row>
    <row r="260" customFormat="false" ht="31.5" hidden="false" customHeight="true" outlineLevel="0" collapsed="false">
      <c r="A260" s="17" t="s">
        <v>700</v>
      </c>
      <c r="B260" s="17" t="s">
        <v>359</v>
      </c>
      <c r="C260" s="17" t="s">
        <v>701</v>
      </c>
      <c r="D260" s="18" t="n">
        <v>9743.91</v>
      </c>
      <c r="E260" s="17" t="s">
        <v>66</v>
      </c>
      <c r="F260" s="17" t="s">
        <v>255</v>
      </c>
      <c r="G260" s="17" t="s">
        <v>702</v>
      </c>
      <c r="H260" s="17" t="s">
        <v>257</v>
      </c>
      <c r="I260" s="17" t="s">
        <v>258</v>
      </c>
      <c r="J260" s="17"/>
      <c r="K260" s="17" t="n">
        <f aca="false">IF(OR(H260="Excluded-Duplicate",I260="DELETE",J260="DELETE"),0,1)</f>
        <v>1</v>
      </c>
    </row>
    <row r="261" customFormat="false" ht="15.75" hidden="false" customHeight="true" outlineLevel="0" collapsed="false">
      <c r="A261" s="17" t="s">
        <v>703</v>
      </c>
      <c r="B261" s="17" t="s">
        <v>704</v>
      </c>
      <c r="C261" s="17" t="s">
        <v>705</v>
      </c>
      <c r="D261" s="18" t="n">
        <v>105000</v>
      </c>
      <c r="E261" s="17" t="s">
        <v>199</v>
      </c>
      <c r="F261" s="17"/>
      <c r="G261" s="17"/>
      <c r="H261" s="17"/>
      <c r="I261" s="17"/>
      <c r="J261" s="17"/>
      <c r="K261" s="17" t="n">
        <f aca="false">IF(OR(H261="Excluded-Duplicate",I261="DELETE",J261="DELETE"),0,1)</f>
        <v>1</v>
      </c>
    </row>
    <row r="262" customFormat="false" ht="15.75" hidden="false" customHeight="true" outlineLevel="0" collapsed="false">
      <c r="A262" s="17" t="s">
        <v>703</v>
      </c>
      <c r="B262" s="17" t="s">
        <v>704</v>
      </c>
      <c r="C262" s="17" t="s">
        <v>706</v>
      </c>
      <c r="D262" s="18" t="n">
        <v>3500</v>
      </c>
      <c r="E262" s="17" t="s">
        <v>205</v>
      </c>
      <c r="F262" s="17"/>
      <c r="G262" s="17"/>
      <c r="H262" s="17"/>
      <c r="I262" s="17"/>
      <c r="J262" s="17"/>
      <c r="K262" s="17" t="n">
        <f aca="false">IF(OR(H262="Excluded-Duplicate",I262="DELETE",J262="DELETE"),0,1)</f>
        <v>1</v>
      </c>
    </row>
    <row r="263" customFormat="false" ht="15.75" hidden="false" customHeight="true" outlineLevel="0" collapsed="false">
      <c r="A263" s="17" t="s">
        <v>703</v>
      </c>
      <c r="B263" s="17" t="s">
        <v>704</v>
      </c>
      <c r="C263" s="17" t="s">
        <v>707</v>
      </c>
      <c r="D263" s="18" t="n">
        <v>14000</v>
      </c>
      <c r="E263" s="17" t="s">
        <v>193</v>
      </c>
      <c r="F263" s="17"/>
      <c r="G263" s="17"/>
      <c r="H263" s="17"/>
      <c r="I263" s="17"/>
      <c r="J263" s="17"/>
      <c r="K263" s="17" t="n">
        <f aca="false">IF(OR(H263="Excluded-Duplicate",I263="DELETE",J263="DELETE"),0,1)</f>
        <v>1</v>
      </c>
    </row>
    <row r="265" customFormat="false" ht="15" hidden="false" customHeight="false" outlineLevel="0" collapsed="false">
      <c r="A265" s="30"/>
      <c r="B265" s="30"/>
      <c r="C265" s="8" t="s">
        <v>708</v>
      </c>
      <c r="D265" s="9" t="n">
        <f aca="false">SUM(D5:D263)</f>
        <v>649808.61</v>
      </c>
      <c r="E265" s="30"/>
      <c r="F265" s="30"/>
      <c r="G265" s="30"/>
      <c r="H265" s="30"/>
      <c r="I265" s="30"/>
      <c r="J265" s="30"/>
      <c r="K265" s="30"/>
    </row>
    <row r="266" customFormat="false" ht="15" hidden="false" customHeight="false" outlineLevel="0" collapsed="false">
      <c r="A266" s="30"/>
      <c r="B266" s="30"/>
      <c r="C266" s="8" t="s">
        <v>709</v>
      </c>
      <c r="D266" s="9" t="n">
        <f aca="false">SUMIFS(D5:D263,K5:K263,1)</f>
        <v>630862.75</v>
      </c>
      <c r="E266" s="30"/>
      <c r="F266" s="30"/>
      <c r="G266" s="30"/>
      <c r="H266" s="30"/>
      <c r="I266" s="30"/>
      <c r="J266" s="30"/>
      <c r="K266" s="30"/>
    </row>
  </sheetData>
  <autoFilter ref="A4:K263">
    <sortState ref="A5:K263">
      <sortCondition ref="A5:A263" customList=""/>
    </sortState>
  </autoFilter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2026-08-21T20:42:58Z</dcterms:created>
  <dc:creator>openpyxl</dc:creator>
  <dc:description/>
  <dc:language>en-US</dc:language>
  <cp:lastModifiedBy>Jason Schlackl</cp:lastModifiedBy>
  <dcterms:modified xsi:type="dcterms:W3CDTF">2026-08-28T04:49:03Z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